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9. OAPI\"/>
    </mc:Choice>
  </mc:AlternateContent>
  <xr:revisionPtr revIDLastSave="0" documentId="13_ncr:1_{D5C8B146-C46F-4D96-9259-887E0751A9BD}" xr6:coauthVersionLast="46" xr6:coauthVersionMax="46" xr10:uidLastSave="{00000000-0000-0000-0000-000000000000}"/>
  <bookViews>
    <workbookView xWindow="28680" yWindow="1440" windowWidth="20730" windowHeight="11160" tabRatio="547" xr2:uid="{00000000-000D-0000-FFFF-FFFF00000000}"/>
  </bookViews>
  <sheets>
    <sheet name="PAII-85_PE" sheetId="7" r:id="rId1"/>
    <sheet name="PAII-86_PE" sheetId="12" r:id="rId2"/>
    <sheet name="PAII-87_PE" sheetId="13" r:id="rId3"/>
    <sheet name="PAII-88_PE" sheetId="14" r:id="rId4"/>
    <sheet name="PAII-89_PE" sheetId="15" r:id="rId5"/>
    <sheet name="PAII-90_PE" sheetId="17" r:id="rId6"/>
    <sheet name="Planeación Estratégica" sheetId="8" state="hidden" r:id="rId7"/>
    <sheet name="Desplegables" sheetId="3"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4" l="1"/>
  <c r="E16" i="13"/>
  <c r="F16" i="13"/>
  <c r="V18" i="13" l="1"/>
  <c r="C13" i="8" l="1"/>
  <c r="T11" i="8"/>
  <c r="T10" i="8"/>
  <c r="T9" i="8"/>
  <c r="L9" i="8"/>
  <c r="T8" i="8"/>
  <c r="L8" i="8"/>
  <c r="T7" i="8"/>
  <c r="S7" i="8"/>
  <c r="R7" i="8"/>
  <c r="Q7" i="8"/>
  <c r="L7" i="8"/>
  <c r="T6" i="8"/>
  <c r="D16" i="7" l="1"/>
  <c r="F16" i="7" s="1"/>
  <c r="D18" i="7"/>
  <c r="D19" i="7"/>
  <c r="D17" i="7"/>
  <c r="V18" i="17"/>
  <c r="D19" i="15"/>
  <c r="D19" i="17"/>
  <c r="F19" i="17" s="1"/>
  <c r="D18" i="17"/>
  <c r="F18" i="17" s="1"/>
  <c r="D17" i="17"/>
  <c r="D16" i="17"/>
  <c r="D10" i="17"/>
  <c r="H10" i="17"/>
  <c r="O10" i="17"/>
  <c r="S10" i="17"/>
  <c r="V10" i="17"/>
  <c r="Y8" i="17"/>
  <c r="W8" i="17"/>
  <c r="U8" i="17"/>
  <c r="Q8" i="17"/>
  <c r="N8" i="17"/>
  <c r="E20" i="17"/>
  <c r="D19" i="12"/>
  <c r="D20" i="17" l="1"/>
  <c r="F20" i="17" s="1"/>
  <c r="V18" i="15" l="1"/>
  <c r="D18" i="15"/>
  <c r="F18" i="15" s="1"/>
  <c r="D17" i="15"/>
  <c r="D16" i="15"/>
  <c r="D10" i="15"/>
  <c r="H10" i="15"/>
  <c r="O10" i="15"/>
  <c r="S10" i="15"/>
  <c r="V10" i="15"/>
  <c r="Y8" i="15"/>
  <c r="W8" i="15"/>
  <c r="U8" i="15"/>
  <c r="Q8" i="15"/>
  <c r="N8" i="15"/>
  <c r="E20" i="15"/>
  <c r="V18" i="14"/>
  <c r="D19" i="14"/>
  <c r="F19" i="14" s="1"/>
  <c r="D18" i="14"/>
  <c r="D17" i="14"/>
  <c r="D16" i="14"/>
  <c r="D10" i="14"/>
  <c r="H10" i="14"/>
  <c r="O10" i="14"/>
  <c r="S10" i="14"/>
  <c r="V10" i="14"/>
  <c r="Y8" i="14"/>
  <c r="W8" i="14"/>
  <c r="U8" i="14"/>
  <c r="Q8" i="14"/>
  <c r="N8" i="14"/>
  <c r="E20" i="14"/>
  <c r="D19" i="13"/>
  <c r="D18" i="13"/>
  <c r="D17" i="13"/>
  <c r="D16" i="13"/>
  <c r="D10" i="13"/>
  <c r="V18" i="12"/>
  <c r="D18" i="12"/>
  <c r="D17" i="12"/>
  <c r="D16" i="12"/>
  <c r="D10" i="12"/>
  <c r="D10" i="7"/>
  <c r="D20" i="15" l="1"/>
  <c r="F20" i="15" s="1"/>
  <c r="D20" i="14"/>
  <c r="F20" i="14" s="1"/>
  <c r="V10" i="12"/>
  <c r="S10" i="12"/>
  <c r="O10" i="12"/>
  <c r="H10" i="12"/>
  <c r="Y8" i="12"/>
  <c r="W8" i="12"/>
  <c r="U8" i="12"/>
  <c r="Q8" i="12"/>
  <c r="N8" i="12"/>
  <c r="E20" i="12"/>
  <c r="D20" i="12"/>
  <c r="V18" i="7"/>
  <c r="V10" i="7"/>
  <c r="S10" i="7"/>
  <c r="O10" i="7"/>
  <c r="H10" i="7"/>
  <c r="Y8" i="7"/>
  <c r="W8" i="7"/>
  <c r="U8" i="7"/>
  <c r="Q8" i="7"/>
  <c r="N8" i="7"/>
  <c r="F20" i="12" l="1"/>
  <c r="F18" i="13"/>
  <c r="V10" i="13"/>
  <c r="S10" i="13"/>
  <c r="O10" i="13"/>
  <c r="H10" i="13"/>
  <c r="Y8" i="13"/>
  <c r="W8" i="13"/>
  <c r="U8" i="13"/>
  <c r="Q8" i="13"/>
  <c r="N8" i="13"/>
  <c r="E20" i="13"/>
  <c r="D20" i="13" l="1"/>
  <c r="F20" i="13" s="1"/>
  <c r="D20" i="7"/>
  <c r="E20" i="7" l="1"/>
  <c r="F20" i="7" l="1"/>
</calcChain>
</file>

<file path=xl/sharedStrings.xml><?xml version="1.0" encoding="utf-8"?>
<sst xmlns="http://schemas.openxmlformats.org/spreadsheetml/2006/main" count="401" uniqueCount="158">
  <si>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</si>
  <si>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</si>
  <si>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</si>
  <si>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</si>
  <si>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</si>
  <si>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</si>
  <si>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</si>
  <si>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</si>
  <si>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</si>
  <si>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</si>
  <si>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</si>
  <si>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</si>
  <si>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</si>
  <si>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</si>
  <si>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</si>
  <si>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</si>
  <si>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</si>
  <si>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</si>
  <si>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</si>
  <si>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</si>
  <si>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</si>
  <si>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</si>
  <si>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</si>
  <si>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</si>
  <si>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</si>
  <si>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</si>
  <si>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</si>
  <si>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</si>
  <si>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</si>
  <si>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</si>
  <si>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</si>
  <si>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</si>
  <si>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</si>
  <si>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</si>
  <si>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</si>
  <si>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</si>
  <si>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</si>
  <si>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</si>
  <si>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</si>
  <si>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</si>
  <si>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</si>
  <si>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</si>
  <si>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</si>
  <si>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</si>
  <si>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</si>
  <si>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</si>
  <si>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</si>
  <si>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</si>
  <si>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</si>
  <si>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</si>
  <si>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</si>
  <si>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</si>
  <si>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</si>
  <si>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</si>
  <si>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</si>
  <si>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</si>
  <si>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</si>
  <si>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</si>
  <si>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</si>
  <si>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</si>
  <si>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</si>
  <si>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</si>
  <si>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</si>
  <si>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</si>
  <si>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</si>
  <si>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</si>
  <si>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</si>
  <si>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</si>
  <si>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</si>
  <si>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</si>
  <si>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</si>
  <si>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</si>
  <si>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</si>
  <si>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</si>
  <si>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</si>
  <si>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</si>
  <si>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</si>
  <si>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</si>
  <si>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</si>
  <si>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</si>
  <si>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</si>
  <si>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</si>
  <si>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</si>
  <si>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</si>
  <si>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</si>
  <si>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</si>
  <si>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 xml:space="preserve">Avanve y logros </t>
  </si>
  <si>
    <t>Retrasos y soluciones</t>
  </si>
  <si>
    <t>Objetivo del indicador</t>
  </si>
  <si>
    <t>1er Trimestre</t>
  </si>
  <si>
    <t>2do Trimestre</t>
  </si>
  <si>
    <t>3er Trimestre</t>
  </si>
  <si>
    <t>4to Trimestre</t>
  </si>
  <si>
    <t>Total</t>
  </si>
  <si>
    <t>Lider del proceso</t>
  </si>
  <si>
    <t>Programación 2021</t>
  </si>
  <si>
    <t>Línea base
2020</t>
  </si>
  <si>
    <t>Meta
2021</t>
  </si>
  <si>
    <t>Formula del Indicador</t>
  </si>
  <si>
    <t>Fecha Inicio</t>
  </si>
  <si>
    <t>Fecha Fin</t>
  </si>
  <si>
    <t>Unidad</t>
  </si>
  <si>
    <t>PAPEL DE TRABAJO 
INDICADORES DE GESTIÓN 2021</t>
  </si>
  <si>
    <t>PAII -85</t>
  </si>
  <si>
    <r>
      <t>Elaborar y publicar los diferentes instrumentos de planeación y gestión en cumplimiento de</t>
    </r>
    <r>
      <rPr>
        <i/>
        <sz val="11"/>
        <rFont val="Calibri"/>
        <family val="2"/>
        <scheme val="minor"/>
      </rPr>
      <t xml:space="preserve"> </t>
    </r>
    <r>
      <rPr>
        <sz val="11"/>
        <rFont val="Calibri"/>
        <family val="2"/>
        <scheme val="minor"/>
      </rPr>
      <t xml:space="preserve">la normatividad vigente. </t>
    </r>
  </si>
  <si>
    <t>Publicación de intrumentos de planeación y gestión.</t>
  </si>
  <si>
    <t>Medir el numero de instrumentos publicados en la pagina web de acuerdo a la normatividad vigente</t>
  </si>
  <si>
    <t>Porcentual</t>
  </si>
  <si>
    <t>Pagina Web</t>
  </si>
  <si>
    <t>(N° instrumentos publicados/4 Instrumentos a publicar)*100%</t>
  </si>
  <si>
    <t>Documentos publicados</t>
  </si>
  <si>
    <t>PAII -86</t>
  </si>
  <si>
    <t>Realizar monitoreo al Plan Anticorrupción y Atención al Ciudadano (PAAC) con el fin de controlar el cumplimiento de la gestión realizada por la entidad a través de cada uno de sus   componentes.</t>
  </si>
  <si>
    <t>Monitoreos PAAC</t>
  </si>
  <si>
    <t>Medir el numero de monitoreos al PAAC realizados en la vigencia</t>
  </si>
  <si>
    <t>Archivo de gestión OAPI - Onedrive</t>
  </si>
  <si>
    <t>N° de monitoreos realizados
(Abril- Agosto- Diciembre)</t>
  </si>
  <si>
    <t>Registro de asistencia
Ayuda de memoria
o correo electronico</t>
  </si>
  <si>
    <t>PAII -87</t>
  </si>
  <si>
    <t>Comunicar a las áreas ejecutoras de los proyectos de inversión el resultado del seguimiento trimestral, con el propósito que puedan detectar de manera oportuna la necesidad de tomar acciones para la adecuada ejecución tanto del presupuesto como de la magnitud de las metas programadas para la vigencia.</t>
  </si>
  <si>
    <t>Comunicación proyectos de inversión</t>
  </si>
  <si>
    <t>Medir el numero de comunicaciones radicadas a las áreas ejecutoras de proyectos de inversión.</t>
  </si>
  <si>
    <t>Correo electronico</t>
  </si>
  <si>
    <t>N° de comunicaciones  a las áreas ejecutoras de los proyectos de inversión con el avance de los mismos. 
(Enero, abril, junio y septiembre)</t>
  </si>
  <si>
    <t>Comunicación radicada</t>
  </si>
  <si>
    <t>PAII -88</t>
  </si>
  <si>
    <t>Realizar seguimiento al indicador relacionado con el Mecanismo de Denuncia de Alto de Nivel (MDAN, establecido en el Plan de Acción para la   implementación de la Política Distrital de Transparencia, Integridad y No Tolerancia con la Corrupción, de acuerdo con la información brindada por la OAJ</t>
  </si>
  <si>
    <t>Seguimiento MDAN</t>
  </si>
  <si>
    <t>Medir el numero de seguimientos al MDAN</t>
  </si>
  <si>
    <t>Correo electronico o Onedrive</t>
  </si>
  <si>
    <t>(N° de seguimientos realizados/4 seguimientos  planeados)*100%</t>
  </si>
  <si>
    <t>Reporte de seguimiento o correo electronico</t>
  </si>
  <si>
    <t>PAII -89</t>
  </si>
  <si>
    <t>Implementar el Cuadro de Mando Integral como herramienta de planificación y dirección, que permita medir el cumplimiento de los objetivos estratégicos de la EMB, en el marco del Plan de Desarrollo Distrital "Un Nuevo Contrato Social y Ambiental para la Bogotá  del Siglo XXI 2020-2024"</t>
  </si>
  <si>
    <t>Estado de implementación del cuadro de mando integral</t>
  </si>
  <si>
    <t>Medir el porcentaje de avance de la implementación del  cuadro de mando integral</t>
  </si>
  <si>
    <t>Cronograma de trabajo</t>
  </si>
  <si>
    <t>(N° de fases ejecutadas/N° de fases programadas)*100%</t>
  </si>
  <si>
    <t>Archivo Cuadro de mando integral</t>
  </si>
  <si>
    <t>PAII -90</t>
  </si>
  <si>
    <t xml:space="preserve">Reportar al Comité Institucional de Gestión y Desempeño el avance de las actividades de gestión en el marco del MIPG. </t>
  </si>
  <si>
    <t>Reportes al comité de Gestión y desempeño</t>
  </si>
  <si>
    <t>Medir el porcentaje de avance de reportes al comité de Gestión y desempeño</t>
  </si>
  <si>
    <t>Archivo de gestión OAPI - Onedrive o AZ digital</t>
  </si>
  <si>
    <t>N° de reportes al comité de Gestión y Desempeño</t>
  </si>
  <si>
    <t>Acta de comité y anexos</t>
  </si>
  <si>
    <t>Se realizó a satisfacción la publicación de los siguientes instrumentos de planeación en la pagina web de la entidad antes del 31 de enero de 2021:
1. Plan Anticorrupción y atención al ciudadano 2021
2. Informe de Gestión 2021
3. Plan de Acción Institucional Integrado - PAII 2021
4. Plan de Adecuación y sostenibilidad</t>
  </si>
  <si>
    <t>No se presentan retrasos para este periodo.</t>
  </si>
  <si>
    <t>Documentos publicados:
1. Plan Anticorrupción y atención al ciudadano 2021 (http://www.metrodebogota.gov.co/?q=transparencia/instrumentos-gestion-informacion-publica/medidas-integridad-transparencia)
2. Informe de Gestión 2021 (https://www.metrodebogota.gov.co/transparencia/control/informes-gesti%C3%B3n-evaluaci%C3%B3n-y-auditoria/informe-gesti%C3%B3n-2020)
3. Plan de Acción Institucional Integrado - PAII 2021 (https://www.metrodebogota.gov.co/transparencia/planeacion/planes)
4. Plan de Adecuación y sostenibilidad (https://www.metrodebogota.gov.co/sites/default/files/PE-FR-014-Plan-de-Adecuaci%C3%B3n-y-Sostenibilidad-SIG-MIP-V.01.pdf)</t>
  </si>
  <si>
    <t>Actividad Programada para el segundo trimestre</t>
  </si>
  <si>
    <t>Se comunico a las áreas ejecutoras el seguimiento a los proyectos de inversión a través de correo electrónico institucional con asunto: 
1. Comunicación Avance Proyectos de Inversión 7502 - BMPT y 7518 UNCSAB_Fortalecimiento Institucional_Corte 31-dic20 
2. Comunicación Avance Proyectos de Inversión 7501 - BMPT y 7519 UNCSAB_PLMB T-1_Corte 31-dic20
El día martes 2 de febrero de 2021</t>
  </si>
  <si>
    <t>Correos electrónicos enviados</t>
  </si>
  <si>
    <t>El MDAN no está en funcionamiento desde el año 2020, debido a diferentes situaciones fácticas, especialmente la disponibilidad de recursos. 
En tal sentido, su funcionamiento fue hasta el 31 de diciembre de 2019, con base en la información que se ha venido reportando.</t>
  </si>
  <si>
    <t>No se presentan retrasos.</t>
  </si>
  <si>
    <t>Reporte Oficina Asesora Juridica</t>
  </si>
  <si>
    <t>Se llevó a cabo la totalidad de la Fase 1 del proyecto especial CMI, la cual contemplaba el levantamiento de información para el desarrollo del mismo.</t>
  </si>
  <si>
    <t>Para el periodo reportado no se presentaron retrasos.</t>
  </si>
  <si>
    <t>Cronograma de trabajo CMI - Presentación Proyecto CMI y, Manual CMI propuesta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</si>
</sst>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2">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1"/>
      <name val="Calibri"/>
      <family val="2"/>
      <scheme val="minor"/>
    </font>
    <font>
      <i/>
      <sz val="11"/>
      <name val="Calibri"/>
      <family val="2"/>
      <scheme val="minor"/>
    </font>
  </fonts>
  <fills count="9">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8" fillId="0" borderId="0" applyBorder="0" applyProtection="0"/>
    <xf numFmtId="9" fontId="9" fillId="0" borderId="0" applyFont="0" applyFill="0" applyBorder="0" applyAlignment="0" applyProtection="0"/>
    <xf numFmtId="0" fontId="10" fillId="0" borderId="0"/>
    <xf numFmtId="9" fontId="10"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41" fontId="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9"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1" fontId="9" fillId="0" borderId="0" applyFont="0" applyFill="0" applyBorder="0" applyAlignment="0" applyProtection="0"/>
    <xf numFmtId="0" fontId="2" fillId="0" borderId="0"/>
  </cellStyleXfs>
  <cellXfs count="129">
    <xf numFmtId="0" fontId="0" fillId="0" borderId="0" xfId="0"/>
    <xf numFmtId="0" fontId="12" fillId="0" borderId="0" xfId="0" applyFont="1"/>
    <xf numFmtId="0" fontId="12" fillId="0" borderId="0" xfId="0" applyFont="1" applyAlignment="1">
      <alignment vertical="center"/>
    </xf>
    <xf numFmtId="0" fontId="15" fillId="4" borderId="6" xfId="17" applyFont="1" applyFill="1" applyBorder="1" applyAlignment="1">
      <alignment horizontal="center" vertical="center"/>
    </xf>
    <xf numFmtId="0" fontId="15" fillId="4" borderId="6" xfId="17"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6" xfId="0" applyFont="1" applyFill="1" applyBorder="1" applyAlignment="1">
      <alignment horizontal="center" vertical="center"/>
    </xf>
    <xf numFmtId="0" fontId="14" fillId="4" borderId="0" xfId="0" applyFont="1" applyFill="1" applyAlignment="1">
      <alignment horizontal="center" vertical="center"/>
    </xf>
    <xf numFmtId="0" fontId="12" fillId="0" borderId="17" xfId="0" applyFont="1" applyBorder="1" applyAlignment="1">
      <alignment horizontal="left" vertical="center" wrapText="1"/>
    </xf>
    <xf numFmtId="0" fontId="12" fillId="0" borderId="0" xfId="0" applyFont="1" applyAlignment="1">
      <alignment vertical="center" wrapText="1"/>
    </xf>
    <xf numFmtId="0" fontId="13" fillId="4" borderId="13" xfId="0" applyNumberFormat="1" applyFont="1" applyFill="1" applyBorder="1" applyAlignment="1">
      <alignment horizontal="center" vertical="center" wrapText="1"/>
    </xf>
    <xf numFmtId="0" fontId="13" fillId="4" borderId="13" xfId="0" applyNumberFormat="1" applyFont="1" applyFill="1" applyBorder="1" applyAlignment="1">
      <alignment horizontal="center" vertical="center"/>
    </xf>
    <xf numFmtId="0" fontId="11" fillId="0" borderId="6" xfId="0" applyNumberFormat="1" applyFont="1" applyFill="1" applyBorder="1" applyAlignment="1">
      <alignment vertical="center"/>
    </xf>
    <xf numFmtId="0" fontId="16" fillId="0" borderId="0" xfId="0" applyFont="1"/>
    <xf numFmtId="0" fontId="16" fillId="0" borderId="6" xfId="0" applyFont="1" applyBorder="1" applyAlignment="1">
      <alignment vertical="center"/>
    </xf>
    <xf numFmtId="0" fontId="17" fillId="6" borderId="6" xfId="0"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0" xfId="0" applyFont="1" applyAlignment="1">
      <alignment vertical="center"/>
    </xf>
    <xf numFmtId="0" fontId="16" fillId="0" borderId="1" xfId="0" applyFont="1" applyBorder="1"/>
    <xf numFmtId="0" fontId="16" fillId="0" borderId="2" xfId="0" applyFont="1" applyBorder="1"/>
    <xf numFmtId="0" fontId="16" fillId="0" borderId="3" xfId="0" applyFont="1" applyBorder="1"/>
    <xf numFmtId="0" fontId="16" fillId="0" borderId="16" xfId="0" applyFont="1" applyBorder="1"/>
    <xf numFmtId="0" fontId="16" fillId="0" borderId="0" xfId="0" applyFont="1" applyBorder="1"/>
    <xf numFmtId="0" fontId="17" fillId="7" borderId="0" xfId="0" applyFont="1" applyFill="1" applyBorder="1" applyAlignment="1">
      <alignment vertical="center"/>
    </xf>
    <xf numFmtId="0" fontId="16" fillId="0" borderId="4" xfId="0" applyFont="1" applyBorder="1"/>
    <xf numFmtId="0" fontId="17"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6" fillId="0" borderId="0" xfId="0" applyFont="1" applyBorder="1" applyAlignment="1"/>
    <xf numFmtId="9" fontId="16" fillId="0" borderId="6" xfId="2" applyFont="1" applyBorder="1" applyAlignment="1">
      <alignment horizontal="center" vertical="center"/>
    </xf>
    <xf numFmtId="0" fontId="17" fillId="3" borderId="6" xfId="0" applyNumberFormat="1" applyFont="1" applyFill="1" applyBorder="1" applyAlignment="1">
      <alignment horizontal="center" vertical="center" wrapText="1"/>
    </xf>
    <xf numFmtId="9" fontId="16" fillId="3" borderId="6" xfId="0" applyNumberFormat="1" applyFont="1" applyFill="1" applyBorder="1" applyAlignment="1">
      <alignment horizontal="center" vertical="center"/>
    </xf>
    <xf numFmtId="9" fontId="17" fillId="3" borderId="6" xfId="0" applyNumberFormat="1" applyFont="1" applyFill="1" applyBorder="1" applyAlignment="1">
      <alignment horizontal="center" vertical="center"/>
    </xf>
    <xf numFmtId="0" fontId="16" fillId="0" borderId="7" xfId="0" applyFont="1" applyBorder="1"/>
    <xf numFmtId="0" fontId="16" fillId="0" borderId="5" xfId="0" applyFont="1" applyBorder="1"/>
    <xf numFmtId="0" fontId="16" fillId="0" borderId="8" xfId="0" applyFont="1" applyBorder="1"/>
    <xf numFmtId="0" fontId="19" fillId="6" borderId="6" xfId="0" applyFont="1" applyFill="1" applyBorder="1" applyAlignment="1">
      <alignment horizontal="center" vertical="center"/>
    </xf>
    <xf numFmtId="0" fontId="17" fillId="0" borderId="15" xfId="0" applyNumberFormat="1"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0" fontId="17" fillId="0" borderId="0" xfId="0" applyFont="1" applyFill="1" applyBorder="1" applyAlignment="1">
      <alignment horizontal="center" vertical="center"/>
    </xf>
    <xf numFmtId="0" fontId="16" fillId="0" borderId="0" xfId="0" applyFont="1" applyFill="1" applyBorder="1" applyAlignment="1">
      <alignment horizontal="center"/>
    </xf>
    <xf numFmtId="0" fontId="12" fillId="0" borderId="6" xfId="0" applyFont="1" applyBorder="1" applyAlignment="1">
      <alignment vertical="center"/>
    </xf>
    <xf numFmtId="9"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1" fillId="0" borderId="6" xfId="0" applyFont="1" applyBorder="1" applyAlignment="1">
      <alignment horizontal="center" vertical="center"/>
    </xf>
    <xf numFmtId="0" fontId="16" fillId="7" borderId="9" xfId="0" applyFont="1" applyFill="1" applyBorder="1" applyAlignment="1">
      <alignment vertical="center" wrapText="1"/>
    </xf>
    <xf numFmtId="0" fontId="16" fillId="0" borderId="6" xfId="0" applyFont="1" applyBorder="1" applyAlignment="1">
      <alignment vertical="center" wrapText="1"/>
    </xf>
    <xf numFmtId="0" fontId="16" fillId="7" borderId="6" xfId="0" applyFont="1" applyFill="1" applyBorder="1" applyAlignment="1">
      <alignment vertical="center"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1" fillId="7" borderId="0" xfId="0" applyFont="1" applyFill="1" applyAlignment="1">
      <alignment horizontal="center" vertical="center" wrapText="1"/>
    </xf>
    <xf numFmtId="9" fontId="16" fillId="0" borderId="6" xfId="2" applyFont="1" applyBorder="1" applyAlignment="1">
      <alignment horizontal="center" vertical="center"/>
    </xf>
    <xf numFmtId="0" fontId="17" fillId="6" borderId="6" xfId="0" applyFont="1" applyFill="1" applyBorder="1" applyAlignment="1">
      <alignment horizontal="center" vertical="center"/>
    </xf>
    <xf numFmtId="0" fontId="16" fillId="7" borderId="0" xfId="0" applyFont="1" applyFill="1" applyBorder="1" applyAlignment="1">
      <alignment horizontal="center"/>
    </xf>
    <xf numFmtId="0" fontId="17" fillId="6" borderId="6" xfId="0" applyFont="1" applyFill="1" applyBorder="1" applyAlignment="1">
      <alignment horizontal="center" vertical="center" wrapText="1"/>
    </xf>
    <xf numFmtId="9" fontId="16" fillId="0" borderId="6" xfId="2" applyFont="1" applyBorder="1" applyAlignment="1">
      <alignment horizontal="center" vertical="center"/>
    </xf>
    <xf numFmtId="0" fontId="12" fillId="0" borderId="6" xfId="0" applyFont="1" applyBorder="1"/>
    <xf numFmtId="9" fontId="16" fillId="0" borderId="6" xfId="0" applyNumberFormat="1" applyFont="1" applyBorder="1" applyAlignment="1">
      <alignment horizontal="center" vertical="center"/>
    </xf>
    <xf numFmtId="0" fontId="16" fillId="0" borderId="6" xfId="0" applyFont="1" applyBorder="1" applyAlignment="1">
      <alignment horizontal="justify" vertical="justify" wrapText="1"/>
    </xf>
    <xf numFmtId="0" fontId="17" fillId="6" borderId="6" xfId="0" applyFont="1" applyFill="1" applyBorder="1" applyAlignment="1">
      <alignment horizontal="center" vertical="center" wrapText="1"/>
    </xf>
    <xf numFmtId="0" fontId="17" fillId="6" borderId="6" xfId="0" applyFont="1" applyFill="1" applyBorder="1" applyAlignment="1">
      <alignment horizontal="center" vertical="center"/>
    </xf>
    <xf numFmtId="0" fontId="16" fillId="0" borderId="6" xfId="0" applyFont="1" applyBorder="1" applyAlignment="1">
      <alignment horizontal="justify" vertical="justify" wrapText="1"/>
    </xf>
    <xf numFmtId="9" fontId="16" fillId="0" borderId="6" xfId="0" applyNumberFormat="1" applyFont="1" applyBorder="1" applyAlignment="1">
      <alignment horizontal="center" vertical="center"/>
    </xf>
    <xf numFmtId="0" fontId="16" fillId="7" borderId="0" xfId="0" applyFont="1" applyFill="1" applyBorder="1" applyAlignment="1">
      <alignment horizontal="center"/>
    </xf>
    <xf numFmtId="9" fontId="12" fillId="0" borderId="0" xfId="0" applyNumberFormat="1" applyFont="1" applyAlignment="1">
      <alignment horizontal="center"/>
    </xf>
    <xf numFmtId="0" fontId="20" fillId="0" borderId="6" xfId="0" applyFont="1" applyBorder="1" applyAlignment="1">
      <alignment horizontal="center" vertical="center" wrapText="1"/>
    </xf>
    <xf numFmtId="0" fontId="16" fillId="0" borderId="9" xfId="0" applyFont="1" applyFill="1" applyBorder="1" applyAlignment="1">
      <alignment vertical="center" wrapText="1"/>
    </xf>
    <xf numFmtId="0" fontId="11" fillId="3" borderId="6" xfId="0" applyFont="1" applyFill="1" applyBorder="1" applyAlignment="1">
      <alignment vertical="center"/>
    </xf>
    <xf numFmtId="0" fontId="1" fillId="7" borderId="6" xfId="0" applyFont="1" applyFill="1" applyBorder="1" applyAlignment="1">
      <alignment horizontal="center" vertical="center" wrapText="1"/>
    </xf>
    <xf numFmtId="9" fontId="11" fillId="7" borderId="6" xfId="0" applyNumberFormat="1" applyFont="1" applyFill="1" applyBorder="1" applyAlignment="1">
      <alignment horizontal="center" vertical="center"/>
    </xf>
    <xf numFmtId="0" fontId="20" fillId="7" borderId="6" xfId="0" applyFont="1" applyFill="1" applyBorder="1" applyAlignment="1">
      <alignment horizontal="justify" vertical="center" wrapText="1"/>
    </xf>
    <xf numFmtId="14" fontId="20" fillId="0" borderId="6" xfId="0" applyNumberFormat="1" applyFont="1" applyBorder="1" applyAlignment="1">
      <alignment horizontal="center" vertical="center" wrapText="1"/>
    </xf>
    <xf numFmtId="2" fontId="12" fillId="7" borderId="6" xfId="0" applyNumberFormat="1" applyFont="1" applyFill="1" applyBorder="1" applyAlignment="1">
      <alignment horizontal="center" vertical="center"/>
    </xf>
    <xf numFmtId="2" fontId="12" fillId="0" borderId="6" xfId="0" applyNumberFormat="1" applyFont="1" applyBorder="1" applyAlignment="1">
      <alignment horizontal="center"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9" fontId="12" fillId="0" borderId="6" xfId="2" applyFont="1" applyBorder="1" applyAlignment="1">
      <alignment horizontal="center" vertical="center"/>
    </xf>
    <xf numFmtId="0" fontId="12" fillId="0" borderId="6" xfId="0" applyFont="1" applyBorder="1" applyAlignment="1">
      <alignment vertical="center" wrapText="1"/>
    </xf>
    <xf numFmtId="9" fontId="12" fillId="7" borderId="6" xfId="0" applyNumberFormat="1" applyFont="1" applyFill="1" applyBorder="1" applyAlignment="1">
      <alignment horizontal="center" vertical="center"/>
    </xf>
    <xf numFmtId="9" fontId="12" fillId="7" borderId="6" xfId="2" applyFont="1" applyFill="1" applyBorder="1" applyAlignment="1">
      <alignment horizontal="center" vertical="center"/>
    </xf>
    <xf numFmtId="9" fontId="12" fillId="0" borderId="6" xfId="0" applyNumberFormat="1" applyFont="1" applyBorder="1" applyAlignment="1">
      <alignment horizontal="center" vertical="center" wrapText="1"/>
    </xf>
    <xf numFmtId="9" fontId="11" fillId="0" borderId="6" xfId="0" applyNumberFormat="1" applyFont="1" applyBorder="1" applyAlignment="1">
      <alignment horizontal="center" vertical="center"/>
    </xf>
    <xf numFmtId="9" fontId="11" fillId="0" borderId="6" xfId="2" applyFont="1" applyBorder="1" applyAlignment="1">
      <alignment horizontal="center" vertical="center"/>
    </xf>
    <xf numFmtId="9" fontId="16" fillId="3" borderId="6" xfId="2"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1" xfId="0" applyFont="1" applyFill="1" applyBorder="1" applyAlignment="1">
      <alignment horizontal="center" vertical="center"/>
    </xf>
    <xf numFmtId="0" fontId="16" fillId="0" borderId="9" xfId="0" applyFont="1" applyBorder="1" applyAlignment="1">
      <alignment horizontal="justify" vertical="center" wrapText="1"/>
    </xf>
    <xf numFmtId="0" fontId="16" fillId="0" borderId="10" xfId="0" applyFont="1" applyBorder="1" applyAlignment="1">
      <alignment horizontal="justify" vertical="center"/>
    </xf>
    <xf numFmtId="0" fontId="16" fillId="0" borderId="11" xfId="0" applyFont="1" applyBorder="1" applyAlignment="1">
      <alignment horizontal="justify"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7" fillId="6" borderId="6" xfId="0" applyFont="1" applyFill="1" applyBorder="1" applyAlignment="1">
      <alignment horizontal="center" vertical="center"/>
    </xf>
    <xf numFmtId="0" fontId="16" fillId="0" borderId="6" xfId="0" applyFont="1" applyBorder="1" applyAlignment="1">
      <alignment horizontal="center"/>
    </xf>
    <xf numFmtId="0" fontId="16" fillId="0" borderId="6" xfId="0" applyNumberFormat="1" applyFont="1" applyBorder="1" applyAlignment="1">
      <alignment horizontal="center" vertical="center"/>
    </xf>
    <xf numFmtId="0" fontId="16" fillId="0" borderId="6" xfId="0" applyFont="1" applyBorder="1" applyAlignment="1">
      <alignment horizontal="center" vertical="center" wrapText="1"/>
    </xf>
    <xf numFmtId="0" fontId="18" fillId="4" borderId="6" xfId="0" applyFont="1" applyFill="1" applyBorder="1" applyAlignment="1">
      <alignment horizontal="center" vertical="center"/>
    </xf>
    <xf numFmtId="0" fontId="17" fillId="6" borderId="9"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6" fillId="0" borderId="6" xfId="0" applyFont="1" applyBorder="1" applyAlignment="1">
      <alignment horizontal="center" vertical="center"/>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7" borderId="0" xfId="0" applyFont="1" applyFill="1" applyBorder="1" applyAlignment="1">
      <alignment horizontal="center"/>
    </xf>
    <xf numFmtId="9" fontId="16" fillId="7" borderId="9" xfId="0" applyNumberFormat="1"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12" xfId="0" applyNumberFormat="1" applyFont="1" applyFill="1" applyBorder="1" applyAlignment="1">
      <alignment horizontal="center" vertical="center"/>
    </xf>
    <xf numFmtId="0" fontId="16" fillId="0" borderId="14" xfId="0" applyNumberFormat="1" applyFont="1" applyFill="1" applyBorder="1" applyAlignment="1">
      <alignment horizontal="center" vertical="center"/>
    </xf>
    <xf numFmtId="0" fontId="16" fillId="0" borderId="15" xfId="0" applyNumberFormat="1" applyFont="1" applyFill="1" applyBorder="1" applyAlignment="1">
      <alignment horizontal="center" vertical="center"/>
    </xf>
    <xf numFmtId="0" fontId="17" fillId="5"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8" fillId="2" borderId="6" xfId="0" applyNumberFormat="1" applyFont="1" applyFill="1" applyBorder="1" applyAlignment="1">
      <alignment horizontal="center" vertical="center"/>
    </xf>
    <xf numFmtId="0" fontId="17" fillId="6" borderId="6" xfId="0" applyNumberFormat="1" applyFont="1" applyFill="1" applyBorder="1" applyAlignment="1">
      <alignment horizontal="center" vertical="center"/>
    </xf>
    <xf numFmtId="0" fontId="17" fillId="6" borderId="6" xfId="0" applyFont="1" applyFill="1" applyBorder="1" applyAlignment="1">
      <alignment horizontal="center" vertical="center" wrapText="1"/>
    </xf>
    <xf numFmtId="0" fontId="16" fillId="0" borderId="6" xfId="0" applyFont="1" applyBorder="1" applyAlignment="1">
      <alignment horizontal="justify" vertical="justify" wrapText="1"/>
    </xf>
    <xf numFmtId="0" fontId="16" fillId="7" borderId="9" xfId="0" applyNumberFormat="1" applyFont="1" applyFill="1" applyBorder="1" applyAlignment="1">
      <alignment horizontal="center" vertical="center" wrapText="1"/>
    </xf>
    <xf numFmtId="0" fontId="16" fillId="7" borderId="11" xfId="0" applyNumberFormat="1" applyFont="1" applyFill="1" applyBorder="1" applyAlignment="1">
      <alignment horizontal="center" vertical="center" wrapText="1"/>
    </xf>
    <xf numFmtId="9" fontId="16" fillId="7" borderId="9" xfId="2" applyFont="1" applyFill="1" applyBorder="1" applyAlignment="1">
      <alignment horizontal="center" vertical="center" wrapText="1"/>
    </xf>
    <xf numFmtId="9" fontId="16" fillId="7" borderId="11" xfId="2" applyFont="1" applyFill="1" applyBorder="1" applyAlignment="1">
      <alignment horizontal="center" vertical="center" wrapText="1"/>
    </xf>
    <xf numFmtId="0" fontId="13" fillId="8" borderId="6" xfId="0" applyFont="1" applyFill="1" applyBorder="1" applyAlignment="1">
      <alignment horizontal="center" vertical="center"/>
    </xf>
    <xf numFmtId="0" fontId="11" fillId="7" borderId="6"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'PAII-85_PE'!$D$15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'PAII-85_PE'!$C$16:$C$19</c:f>
              <c:strCache>
                <c:ptCount val="4"/>
                <c:pt idx="0">
                  <c:v>ENE - MAR</c:v>
                </c:pt>
                <c:pt idx="1">
                  <c:v>ABR - JUN</c:v>
                </c:pt>
                <c:pt idx="2">
                  <c:v>JUL - SEPT</c:v>
                </c:pt>
                <c:pt idx="3">
                  <c:v>OCT - DIC</c:v>
                </c:pt>
              </c:strCache>
            </c:strRef>
          </c:cat>
          <c:val>
            <c:numRef>
              <c:f>'PAII-85_PE'!$D$16:$D$19</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'PAII-85_PE'!$D$15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'PAII-85_PE'!$C$16:$C$19</c:f>
              <c:strCache>
                <c:ptCount val="4"/>
                <c:pt idx="0">
                  <c:v>ENE - MAR</c:v>
                </c:pt>
                <c:pt idx="1">
                  <c:v>ABR - JUN</c:v>
                </c:pt>
                <c:pt idx="2">
                  <c:v>JUL - SEPT</c:v>
                </c:pt>
                <c:pt idx="3">
                  <c:v>OCT - DIC</c:v>
                </c:pt>
              </c:strCache>
            </c:strRef>
          </c:cat>
          <c:val>
            <c:numRef>
              <c:f>'PAII-85_PE'!$D$16:$D$19</c:f>
              <c:numCache>
                <c:formatCode>0%</c:formatCode>
                <c:ptCount val="4"/>
                <c:pt idx="0">
                  <c:v>1</c:v>
                </c:pt>
                <c:pt idx="1">
                  <c:v>0</c:v>
                </c:pt>
                <c:pt idx="2">
                  <c:v>0</c:v>
                </c:pt>
                <c:pt idx="3">
                  <c:v>0</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'PAII-86_PE'!$D$15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'PAII-86_PE'!$C$16:$C$19</c:f>
              <c:strCache>
                <c:ptCount val="4"/>
                <c:pt idx="0">
                  <c:v>ENE - MAR</c:v>
                </c:pt>
                <c:pt idx="1">
                  <c:v>ABR - JUN</c:v>
                </c:pt>
                <c:pt idx="2">
                  <c:v>JUL - SEPT</c:v>
                </c:pt>
                <c:pt idx="3">
                  <c:v>OCT - DIC</c:v>
                </c:pt>
              </c:strCache>
            </c:strRef>
          </c:cat>
          <c:val>
            <c:numRef>
              <c:f>'PAII-86_PE'!$D$16:$D$19</c:f>
              <c:numCache>
                <c:formatCode>0%</c:formatCode>
                <c:ptCount val="4"/>
                <c:pt idx="0">
                  <c:v>0</c:v>
                </c:pt>
                <c:pt idx="1">
                  <c:v>0.33333333333333331</c:v>
                </c:pt>
                <c:pt idx="2">
                  <c:v>0.33333333333333331</c:v>
                </c:pt>
                <c:pt idx="3">
                  <c:v>0.33333333333333331</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'PAII-87_PE'!$E$15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'PAII-87_PE'!$E$16:$E$19</c:f>
              <c:numCache>
                <c:formatCode>0%</c:formatCode>
                <c:ptCount val="4"/>
                <c:pt idx="0">
                  <c:v>0.25</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'PAII-87_PE'!$D$15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'PAII-87_PE'!$C$16:$C$19</c:f>
              <c:strCache>
                <c:ptCount val="4"/>
                <c:pt idx="0">
                  <c:v>ENE - MAR</c:v>
                </c:pt>
                <c:pt idx="1">
                  <c:v>ABR - JUN</c:v>
                </c:pt>
                <c:pt idx="2">
                  <c:v>JUL - SEPT</c:v>
                </c:pt>
                <c:pt idx="3">
                  <c:v>OCT - DIC</c:v>
                </c:pt>
              </c:strCache>
            </c:strRef>
          </c:cat>
          <c:val>
            <c:numRef>
              <c:f>'PAII-87_PE'!$D$16:$D$19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0E14-40E0-B4AA-942B7656FEF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'PAII-88_PE'!$D$15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'PAII-88_PE'!$C$16:$C$19</c:f>
              <c:strCache>
                <c:ptCount val="4"/>
                <c:pt idx="0">
                  <c:v>ENE - MAR</c:v>
                </c:pt>
                <c:pt idx="1">
                  <c:v>ABR - JUN</c:v>
                </c:pt>
                <c:pt idx="2">
                  <c:v>JUL - SEPT</c:v>
                </c:pt>
                <c:pt idx="3">
                  <c:v>OCT - DIC</c:v>
                </c:pt>
              </c:strCache>
            </c:strRef>
          </c:cat>
          <c:val>
            <c:numRef>
              <c:f>'PAII-88_PE'!$D$16:$D$19</c:f>
              <c:numCache>
                <c:formatCode>0%</c:formatCode>
                <c:ptCount val="4"/>
                <c:pt idx="0">
                  <c:v>0.25</c:v>
                </c:pt>
                <c:pt idx="1">
                  <c:v>0.25</c:v>
                </c:pt>
                <c:pt idx="2">
                  <c:v>0.25</c:v>
                </c:pt>
                <c:pt idx="3">
                  <c:v>0.25</c:v>
                </c:pt>
              </c:numCache>
            </c:numRef>
          </c:val>
          <c:smooth val="0"/>
          <c:extLst>
            <c:ext xmlns:c16="http://schemas.microsoft.com/office/drawing/2014/chart" uri="{C3380CC4-5D6E-409C-BE32-E72D297353CC}">
              <c16:uniqueId val="{00000001-0E14-40E0-B4AA-942B7656FEF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B3FD-42C8-9579-5601289CFD6D}"/>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B3FD-42C8-9579-5601289CFD6D}"/>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D4A0-4685-B584-B47AFEF4B9FB}"/>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'PAII-89_PE'!$D$15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'PAII-89_PE'!$C$16:$C$19</c:f>
              <c:strCache>
                <c:ptCount val="4"/>
                <c:pt idx="0">
                  <c:v>ENE - MAR</c:v>
                </c:pt>
                <c:pt idx="1">
                  <c:v>ABR - JUN</c:v>
                </c:pt>
                <c:pt idx="2">
                  <c:v>JUL - SEPT</c:v>
                </c:pt>
                <c:pt idx="3">
                  <c:v>OCT - DIC</c:v>
                </c:pt>
              </c:strCache>
            </c:strRef>
          </c:cat>
          <c:val>
            <c:numRef>
              <c:f>'PAII-89_PE'!$D$16:$D$19</c:f>
              <c:numCache>
                <c:formatCode>0%</c:formatCode>
                <c:ptCount val="4"/>
                <c:pt idx="0">
                  <c:v>0.1</c:v>
                </c:pt>
                <c:pt idx="1">
                  <c:v>0.8</c:v>
                </c:pt>
                <c:pt idx="2">
                  <c:v>0.1</c:v>
                </c:pt>
                <c:pt idx="3">
                  <c:v>0</c:v>
                </c:pt>
              </c:numCache>
            </c:numRef>
          </c:val>
          <c:smooth val="0"/>
          <c:extLst>
            <c:ext xmlns:c16="http://schemas.microsoft.com/office/drawing/2014/chart" uri="{C3380CC4-5D6E-409C-BE32-E72D297353CC}">
              <c16:uniqueId val="{00000001-D4A0-4685-B584-B47AFEF4B9FB}"/>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6BB6-4F2F-9BDE-924AA152D411}"/>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6BB6-4F2F-9BDE-924AA152D411}"/>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'PAII-85_PE'!$E$15</c:f>
              <c:strCache>
                <c:ptCount val="1"/>
                <c:pt idx="0">
                  <c:v>Ejecutado</c:v>
                </c:pt>
              </c:strCache>
            </c:strRef>
          </c:tx>
          <c:spPr>
            <a:solidFill>
              <a:srgbClr val="00B0F0"/>
            </a:solidFill>
            <a:ln>
              <a:noFill/>
            </a:ln>
            <a:effectLst/>
          </c:spPr>
          <c:invertIfNegative val="0"/>
          <c:cat>
            <c:strRef>
              <c:f>'PAII-85_PE'!$C$16:$C$19</c:f>
              <c:strCache>
                <c:ptCount val="4"/>
                <c:pt idx="0">
                  <c:v>ENE - MAR</c:v>
                </c:pt>
                <c:pt idx="1">
                  <c:v>ABR - JUN</c:v>
                </c:pt>
                <c:pt idx="2">
                  <c:v>JUL - SEPT</c:v>
                </c:pt>
                <c:pt idx="3">
                  <c:v>OCT - DIC</c:v>
                </c:pt>
              </c:strCache>
            </c:strRef>
          </c:cat>
          <c:val>
            <c:numRef>
              <c:f>'PAII-85_PE'!$E$16:$E$19</c:f>
              <c:numCache>
                <c:formatCode>0%</c:formatCode>
                <c:ptCount val="4"/>
                <c:pt idx="0">
                  <c:v>1</c:v>
                </c:pt>
                <c:pt idx="1">
                  <c:v>0</c:v>
                </c:pt>
                <c:pt idx="2">
                  <c:v>0</c:v>
                </c:pt>
                <c:pt idx="3">
                  <c:v>0</c:v>
                </c:pt>
              </c:numCache>
            </c:numRef>
          </c:val>
          <c:extLst>
            <c:ext xmlns:c16="http://schemas.microsoft.com/office/drawing/2014/chart" uri="{C3380CC4-5D6E-409C-BE32-E72D297353CC}">
              <c16:uniqueId val="{00000000-310F-413E-A773-DD8A7CADD1FA}"/>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'PAII-90_PE'!$D$15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'PAII-90_PE'!$C$16:$C$19</c:f>
              <c:strCache>
                <c:ptCount val="4"/>
                <c:pt idx="0">
                  <c:v>ENE - MAR</c:v>
                </c:pt>
                <c:pt idx="1">
                  <c:v>ABR - JUN</c:v>
                </c:pt>
                <c:pt idx="2">
                  <c:v>JUL - SEPT</c:v>
                </c:pt>
                <c:pt idx="3">
                  <c:v>OCT - DIC</c:v>
                </c:pt>
              </c:strCache>
            </c:strRef>
          </c:cat>
          <c:val>
            <c:numRef>
              <c:f>'PAII-90_PE'!$D$16:$D$19</c:f>
              <c:numCache>
                <c:formatCode>0%</c:formatCode>
                <c:ptCount val="4"/>
                <c:pt idx="0">
                  <c:v>0</c:v>
                </c:pt>
                <c:pt idx="1">
                  <c:v>0.25</c:v>
                </c:pt>
                <c:pt idx="2">
                  <c:v>0.25</c:v>
                </c:pt>
                <c:pt idx="3">
                  <c:v>0.5</c:v>
                </c:pt>
              </c:numCache>
            </c:numRef>
          </c:val>
          <c:smooth val="0"/>
          <c:extLst>
            <c:ext xmlns:c16="http://schemas.microsoft.com/office/drawing/2014/chart" uri="{C3380CC4-5D6E-409C-BE32-E72D297353CC}">
              <c16:uniqueId val="{00000001-310F-413E-A773-DD8A7CADD1FA}"/>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'PAII-85_PE'!$C$20</c:f>
              <c:strCache>
                <c:ptCount val="1"/>
                <c:pt idx="0">
                  <c:v>Ejec/Prog
Vigencia</c:v>
                </c:pt>
              </c:strCache>
            </c:strRef>
          </c:cat>
          <c:val>
            <c:numRef>
              <c:f>'PAII-85_PE'!$D$20</c:f>
              <c:numCache>
                <c:formatCode>0%</c:formatCode>
                <c:ptCount val="1"/>
                <c:pt idx="0">
                  <c:v>1</c:v>
                </c:pt>
              </c:numCache>
            </c:numRef>
          </c:val>
          <c:extLst>
            <c:ext xmlns:c16="http://schemas.microsoft.com/office/drawing/2014/chart" uri="{C3380CC4-5D6E-409C-BE32-E72D297353CC}">
              <c16:uniqueId val="{00000000-2B6E-461E-9F7F-1A02070BC873}"/>
            </c:ext>
          </c:extLst>
        </c:ser>
        <c:ser>
          <c:idx val="1"/>
          <c:order val="1"/>
          <c:spPr>
            <a:solidFill>
              <a:schemeClr val="accent2"/>
            </a:solidFill>
            <a:ln>
              <a:noFill/>
            </a:ln>
            <a:effectLst/>
          </c:spPr>
          <c:invertIfNegative val="0"/>
          <c:cat>
            <c:strRef>
              <c:f>'PAII-85_PE'!$C$20</c:f>
              <c:strCache>
                <c:ptCount val="1"/>
                <c:pt idx="0">
                  <c:v>Ejec/Prog
Vigencia</c:v>
                </c:pt>
              </c:strCache>
            </c:strRef>
          </c:cat>
          <c:val>
            <c:numRef>
              <c:f>'PAII-85_PE'!$E$20</c:f>
              <c:numCache>
                <c:formatCode>0%</c:formatCode>
                <c:ptCount val="1"/>
                <c:pt idx="0">
                  <c:v>1</c:v>
                </c:pt>
              </c:numCache>
            </c:numRef>
          </c:val>
          <c:extLst>
            <c:ext xmlns:c16="http://schemas.microsoft.com/office/drawing/2014/chart" uri="{C3380CC4-5D6E-409C-BE32-E72D297353CC}">
              <c16:uniqueId val="{00000001-2B6E-461E-9F7F-1A02070BC873}"/>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137312</xdr:colOff>
      <xdr:row>1</xdr:row>
      <xdr:rowOff>166952</xdr:rowOff>
    </xdr:from>
    <xdr:to>
      <xdr:col>1</xdr:col>
      <xdr:colOff>885825</xdr:colOff>
      <xdr:row>3</xdr:row>
      <xdr:rowOff>190500</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70662" y="195527"/>
          <a:ext cx="748513" cy="7474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1084035</xdr:colOff>
      <xdr:row>3</xdr:row>
      <xdr:rowOff>263072</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4" y="185964"/>
          <a:ext cx="870856" cy="83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127787</xdr:colOff>
      <xdr:row>1</xdr:row>
      <xdr:rowOff>52653</xdr:rowOff>
    </xdr:from>
    <xdr:to>
      <xdr:col>1</xdr:col>
      <xdr:colOff>866775</xdr:colOff>
      <xdr:row>3</xdr:row>
      <xdr:rowOff>190501</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61137" y="81228"/>
          <a:ext cx="738988" cy="8617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117928</xdr:colOff>
      <xdr:row>1</xdr:row>
      <xdr:rowOff>106590</xdr:rowOff>
    </xdr:from>
    <xdr:to>
      <xdr:col>24</xdr:col>
      <xdr:colOff>1162049</xdr:colOff>
      <xdr:row>3</xdr:row>
      <xdr:rowOff>266700</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01178" y="135165"/>
          <a:ext cx="1044121" cy="884010"/>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118262</xdr:colOff>
      <xdr:row>1</xdr:row>
      <xdr:rowOff>100278</xdr:rowOff>
    </xdr:from>
    <xdr:to>
      <xdr:col>1</xdr:col>
      <xdr:colOff>866775</xdr:colOff>
      <xdr:row>3</xdr:row>
      <xdr:rowOff>219076</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51612" y="128853"/>
          <a:ext cx="748513" cy="84269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1219200</xdr:colOff>
      <xdr:row>3</xdr:row>
      <xdr:rowOff>285750</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29847" cy="9125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118261</xdr:colOff>
      <xdr:row>1</xdr:row>
      <xdr:rowOff>119328</xdr:rowOff>
    </xdr:from>
    <xdr:to>
      <xdr:col>1</xdr:col>
      <xdr:colOff>866774</xdr:colOff>
      <xdr:row>3</xdr:row>
      <xdr:rowOff>257176</xdr:rowOff>
    </xdr:to>
    <xdr:pic>
      <xdr:nvPicPr>
        <xdr:cNvPr id="2" name="Imagen 1">
          <a:extLst>
            <a:ext uri="{FF2B5EF4-FFF2-40B4-BE49-F238E27FC236}">
              <a16:creationId xmlns:a16="http://schemas.microsoft.com/office/drawing/2014/main" id="{0C075B3E-0BD0-4BB1-B5F2-6E4F29A80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51611" y="147903"/>
          <a:ext cx="748513" cy="861748"/>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856BFC4-1492-4563-A13A-B7681FB13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DC8367E-55DD-42E6-A0A7-D6E4F6FD9766}"/>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C234A20D-E3DB-42C5-8D63-D5BB22A38CD3}"/>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70E21FA6-0150-4C34-80EB-B2A557AD9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1200150</xdr:colOff>
      <xdr:row>3</xdr:row>
      <xdr:rowOff>266700</xdr:rowOff>
    </xdr:to>
    <xdr:pic>
      <xdr:nvPicPr>
        <xdr:cNvPr id="7" name="Imagen 6">
          <a:extLst>
            <a:ext uri="{FF2B5EF4-FFF2-40B4-BE49-F238E27FC236}">
              <a16:creationId xmlns:a16="http://schemas.microsoft.com/office/drawing/2014/main" id="{89474352-0271-4AE7-9A95-A652ADFB3F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10797" cy="8935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118261</xdr:colOff>
      <xdr:row>1</xdr:row>
      <xdr:rowOff>90753</xdr:rowOff>
    </xdr:from>
    <xdr:to>
      <xdr:col>1</xdr:col>
      <xdr:colOff>876300</xdr:colOff>
      <xdr:row>3</xdr:row>
      <xdr:rowOff>161925</xdr:rowOff>
    </xdr:to>
    <xdr:pic>
      <xdr:nvPicPr>
        <xdr:cNvPr id="2" name="Imagen 1">
          <a:extLst>
            <a:ext uri="{FF2B5EF4-FFF2-40B4-BE49-F238E27FC236}">
              <a16:creationId xmlns:a16="http://schemas.microsoft.com/office/drawing/2014/main" id="{2B7D2BB5-9DC4-406D-8430-1BA3CEE000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51611" y="119328"/>
          <a:ext cx="758039" cy="795072"/>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0AFCD903-0DCC-45F2-8D03-05CB40050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E8649E4B-E989-4466-B14D-878B5C555C6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AD9ACF51-03EE-4269-B56C-AB1E16B856E4}"/>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E0CB97AE-CAF3-4BD2-B24F-4504E3CF3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89354</xdr:colOff>
      <xdr:row>1</xdr:row>
      <xdr:rowOff>97065</xdr:rowOff>
    </xdr:from>
    <xdr:to>
      <xdr:col>24</xdr:col>
      <xdr:colOff>1171576</xdr:colOff>
      <xdr:row>3</xdr:row>
      <xdr:rowOff>276225</xdr:rowOff>
    </xdr:to>
    <xdr:pic>
      <xdr:nvPicPr>
        <xdr:cNvPr id="7" name="Imagen 6">
          <a:extLst>
            <a:ext uri="{FF2B5EF4-FFF2-40B4-BE49-F238E27FC236}">
              <a16:creationId xmlns:a16="http://schemas.microsoft.com/office/drawing/2014/main" id="{34AE71F4-9E33-4B0A-BF4E-4878FAA066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4" y="125640"/>
          <a:ext cx="1082222" cy="90306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118262</xdr:colOff>
      <xdr:row>1</xdr:row>
      <xdr:rowOff>128854</xdr:rowOff>
    </xdr:from>
    <xdr:to>
      <xdr:col>1</xdr:col>
      <xdr:colOff>914400</xdr:colOff>
      <xdr:row>3</xdr:row>
      <xdr:rowOff>200025</xdr:rowOff>
    </xdr:to>
    <xdr:pic>
      <xdr:nvPicPr>
        <xdr:cNvPr id="2" name="Imagen 1">
          <a:extLst>
            <a:ext uri="{FF2B5EF4-FFF2-40B4-BE49-F238E27FC236}">
              <a16:creationId xmlns:a16="http://schemas.microsoft.com/office/drawing/2014/main" id="{3EDDB6EA-9079-4F11-A8B2-A2F3744837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51612" y="157429"/>
          <a:ext cx="796138" cy="795071"/>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91C368D8-18F7-4C61-A7AC-E8D7B3027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A86A2545-26A5-4AFE-B116-97F1D60BCC4F}"/>
            </a:ext>
          </a:extLst>
        </xdr:cNvPr>
        <xdr:cNvSpPr txBox="1"/>
      </xdr:nvSpPr>
      <xdr:spPr>
        <a:xfrm>
          <a:off x="13104699" y="4140653"/>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0FE624C-96C9-4294-B86A-FC4520DB46C4}"/>
            </a:ext>
          </a:extLst>
        </xdr:cNvPr>
        <xdr:cNvSpPr txBox="1"/>
      </xdr:nvSpPr>
      <xdr:spPr>
        <a:xfrm>
          <a:off x="13266474" y="43273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1D4F89F4-555A-441F-BBB1-C98905496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89353</xdr:colOff>
      <xdr:row>1</xdr:row>
      <xdr:rowOff>97065</xdr:rowOff>
    </xdr:from>
    <xdr:to>
      <xdr:col>24</xdr:col>
      <xdr:colOff>1228724</xdr:colOff>
      <xdr:row>3</xdr:row>
      <xdr:rowOff>314325</xdr:rowOff>
    </xdr:to>
    <xdr:pic>
      <xdr:nvPicPr>
        <xdr:cNvPr id="7" name="Imagen 6">
          <a:extLst>
            <a:ext uri="{FF2B5EF4-FFF2-40B4-BE49-F238E27FC236}">
              <a16:creationId xmlns:a16="http://schemas.microsoft.com/office/drawing/2014/main" id="{A38B77F9-B1BB-40D9-90AD-176899800737}"/>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72603" y="125640"/>
          <a:ext cx="1139371" cy="94116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Normal="10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76.5">
      <c r="B8" s="120" t="s">
        <v>33</v>
      </c>
      <c r="C8" s="120"/>
      <c r="D8" s="103" t="s">
        <v>42</v>
      </c>
      <c r="E8" s="103"/>
      <c r="F8" s="103"/>
      <c r="G8" s="103"/>
      <c r="H8" s="120" t="s">
        <v>40</v>
      </c>
      <c r="I8" s="120"/>
      <c r="J8" s="103"/>
      <c r="K8" s="103"/>
      <c r="L8" s="100" t="s">
        <v>82</v>
      </c>
      <c r="M8" s="100"/>
      <c r="N8" s="14" t="str">
        <f>+'Planeación Estratégica'!B6</f>
        <v>PAII -85</v>
      </c>
      <c r="O8" s="121" t="s">
        <v>25</v>
      </c>
      <c r="P8" s="121"/>
      <c r="Q8" s="122" t="str">
        <f>+'Planeación Estratégica'!D6</f>
        <v xml:space="preserve">Elaborar y publicar los diferentes instrumentos de planeación y gestión en cumplimiento de la normatividad vigente. </v>
      </c>
      <c r="R8" s="122"/>
      <c r="S8" s="122"/>
      <c r="T8" s="15" t="s">
        <v>83</v>
      </c>
      <c r="U8" s="26">
        <f>+'Planeación Estratégica'!C6</f>
        <v>0.15</v>
      </c>
      <c r="V8" s="16" t="s">
        <v>41</v>
      </c>
      <c r="W8" s="70" t="str">
        <f>+'Planeación Estratégica'!E6</f>
        <v>Publicación de intrumentos de planeación y gestión.</v>
      </c>
      <c r="X8" s="40" t="s">
        <v>88</v>
      </c>
      <c r="Y8" s="49" t="str">
        <f>+'Planeación Estratégica'!F6</f>
        <v>Medir el numero de instrumentos publicados en la pagina web de acuerdo a la normatividad vigente</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+'Planeación Estratégica'!H6</f>
        <v xml:space="preserve">Eficacia </v>
      </c>
      <c r="E10" s="107"/>
      <c r="F10" s="100" t="s">
        <v>9</v>
      </c>
      <c r="G10" s="100"/>
      <c r="H10" s="107" t="str">
        <f>+'Planeación Estratégica'!G6</f>
        <v>Porcentual</v>
      </c>
      <c r="I10" s="107"/>
      <c r="J10" s="15" t="s">
        <v>10</v>
      </c>
      <c r="K10" s="103" t="s">
        <v>3</v>
      </c>
      <c r="L10" s="103"/>
      <c r="M10" s="105" t="s">
        <v>77</v>
      </c>
      <c r="N10" s="106"/>
      <c r="O10" s="97" t="str">
        <f>+'Planeación Estratégica'!I6</f>
        <v>Pagina Web</v>
      </c>
      <c r="P10" s="108"/>
      <c r="Q10" s="109"/>
      <c r="R10" s="16" t="s">
        <v>98</v>
      </c>
      <c r="S10" s="103" t="str">
        <f>+'Planeación Estratégica'!J6</f>
        <v>(N° instrumentos publicados/4 Instrumentos a publicar)*100%</v>
      </c>
      <c r="T10" s="103"/>
      <c r="U10" s="15" t="s">
        <v>8</v>
      </c>
      <c r="V10" s="111">
        <f>+'Planeación Estratégica'!L6</f>
        <v>1</v>
      </c>
      <c r="W10" s="112"/>
      <c r="X10" s="40"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59">
        <f>(+'Planeación Estratégica'!P$6*100%)/'Planeación Estratégica'!$T$6</f>
        <v>1</v>
      </c>
      <c r="E16" s="26">
        <v>1</v>
      </c>
      <c r="F16" s="27">
        <f>(E16/D16)</f>
        <v>1</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59">
        <f>(+'Planeación Estratégica'!Q$6*100%)/'Planeación Estratégica'!$T$6</f>
        <v>0</v>
      </c>
      <c r="E17" s="29">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59">
        <f>(+'Planeación Estratégica'!R$6*100%)/'Planeación Estratégica'!$T$6</f>
        <v>0</v>
      </c>
      <c r="E18" s="29">
        <v>0</v>
      </c>
      <c r="F18" s="27">
        <v>0</v>
      </c>
      <c r="G18" s="22"/>
      <c r="H18" s="101"/>
      <c r="I18" s="101"/>
      <c r="J18" s="101"/>
      <c r="K18" s="101"/>
      <c r="L18" s="101"/>
      <c r="M18" s="101"/>
      <c r="N18" s="101"/>
      <c r="O18" s="101"/>
      <c r="P18" s="101"/>
      <c r="Q18" s="101"/>
      <c r="R18" s="101"/>
      <c r="S18" s="101"/>
      <c r="T18" s="101"/>
      <c r="U18" s="28"/>
      <c r="V18" s="102">
        <f>+'Planeación Estratégica'!K6</f>
        <v>4</v>
      </c>
      <c r="W18" s="102"/>
      <c r="X18" s="42"/>
      <c r="Y18" s="24"/>
    </row>
    <row r="19" spans="2:25" ht="52.5" customHeight="1">
      <c r="B19" s="21"/>
      <c r="C19" s="25" t="s">
        <v>19</v>
      </c>
      <c r="D19" s="59">
        <f>(+'Planeación Estratégica'!S$6*100%)/'Planeación Estratégica'!$T$6</f>
        <v>0</v>
      </c>
      <c r="E19" s="29">
        <v>0</v>
      </c>
      <c r="F19" s="27">
        <v>0</v>
      </c>
      <c r="G19" s="22"/>
      <c r="H19" s="101"/>
      <c r="I19" s="101"/>
      <c r="J19" s="101"/>
      <c r="K19" s="101"/>
      <c r="L19" s="101"/>
      <c r="M19" s="101"/>
      <c r="N19" s="101"/>
      <c r="O19" s="101"/>
      <c r="P19" s="101"/>
      <c r="Q19" s="101"/>
      <c r="R19" s="101"/>
      <c r="S19" s="101"/>
      <c r="T19" s="101"/>
      <c r="U19" s="28"/>
      <c r="V19" s="110"/>
      <c r="W19" s="110"/>
      <c r="X19" s="39"/>
      <c r="Y19" s="24"/>
    </row>
    <row r="20" spans="2:25" ht="52.5" customHeight="1">
      <c r="B20" s="21"/>
      <c r="C20" s="30" t="s">
        <v>14</v>
      </c>
      <c r="D20" s="87">
        <f>SUM(D16:D19)</f>
        <v>1</v>
      </c>
      <c r="E20" s="31">
        <f>SUM(E16:E19)</f>
        <v>1</v>
      </c>
      <c r="F20" s="32">
        <f t="shared" ref="F20" si="0">E20/D20</f>
        <v>1</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94" t="s">
        <v>146</v>
      </c>
      <c r="D25" s="95"/>
      <c r="E25" s="95"/>
      <c r="F25" s="95"/>
      <c r="G25" s="95"/>
      <c r="H25" s="95"/>
      <c r="I25" s="95"/>
      <c r="J25" s="95"/>
      <c r="K25" s="95"/>
      <c r="L25" s="96"/>
      <c r="M25" s="88" t="s">
        <v>147</v>
      </c>
      <c r="N25" s="89"/>
      <c r="O25" s="89"/>
      <c r="P25" s="89"/>
      <c r="Q25" s="89"/>
      <c r="R25" s="89"/>
      <c r="S25" s="89"/>
      <c r="T25" s="90"/>
      <c r="U25" s="97" t="s">
        <v>148</v>
      </c>
      <c r="V25" s="98"/>
      <c r="W25" s="98"/>
      <c r="X25" s="98"/>
      <c r="Y25" s="99"/>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B23:Y23"/>
    <mergeCell ref="C26:L26"/>
    <mergeCell ref="M26:T26"/>
    <mergeCell ref="U26:Y26"/>
    <mergeCell ref="C27:L27"/>
    <mergeCell ref="M27:T27"/>
    <mergeCell ref="U27:Y27"/>
    <mergeCell ref="B6:Y6"/>
    <mergeCell ref="B8:C8"/>
    <mergeCell ref="D8:G8"/>
    <mergeCell ref="H8:I8"/>
    <mergeCell ref="J8:K8"/>
    <mergeCell ref="O8:P8"/>
    <mergeCell ref="L8:M8"/>
    <mergeCell ref="Q8:S8"/>
    <mergeCell ref="B2:B4"/>
    <mergeCell ref="Y2:Y4"/>
    <mergeCell ref="C2:X2"/>
    <mergeCell ref="C3:X3"/>
    <mergeCell ref="C4:P4"/>
    <mergeCell ref="Q4:X4"/>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C28:L28"/>
    <mergeCell ref="M28:T28"/>
    <mergeCell ref="U28:Y28"/>
    <mergeCell ref="M24:T24"/>
    <mergeCell ref="C24:L24"/>
    <mergeCell ref="U24:Y24"/>
    <mergeCell ref="C25:L25"/>
    <mergeCell ref="M25:T25"/>
    <mergeCell ref="U25:Y25"/>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51">
      <c r="B8" s="120" t="s">
        <v>33</v>
      </c>
      <c r="C8" s="120"/>
      <c r="D8" s="103" t="s">
        <v>42</v>
      </c>
      <c r="E8" s="103"/>
      <c r="F8" s="103"/>
      <c r="G8" s="103"/>
      <c r="H8" s="120" t="s">
        <v>40</v>
      </c>
      <c r="I8" s="120"/>
      <c r="J8" s="103"/>
      <c r="K8" s="103"/>
      <c r="L8" s="100" t="s">
        <v>82</v>
      </c>
      <c r="M8" s="100"/>
      <c r="N8" s="14" t="str">
        <f>+'Planeación Estratégica'!B7</f>
        <v>PAII -86</v>
      </c>
      <c r="O8" s="121" t="s">
        <v>25</v>
      </c>
      <c r="P8" s="121"/>
      <c r="Q8" s="122" t="str">
        <f>+'Planeación Estratégica'!D7</f>
        <v>Realizar monitoreo al Plan Anticorrupción y Atención al Ciudadano (PAAC) con el fin de controlar el cumplimiento de la gestión realizada por la entidad a través de cada uno de sus   componentes.</v>
      </c>
      <c r="R8" s="122"/>
      <c r="S8" s="122"/>
      <c r="T8" s="52" t="s">
        <v>83</v>
      </c>
      <c r="U8" s="26">
        <f>+'Planeación Estratégica'!C7</f>
        <v>0.15</v>
      </c>
      <c r="V8" s="51" t="s">
        <v>41</v>
      </c>
      <c r="W8" s="48" t="str">
        <f>+'Planeación Estratégica'!E7</f>
        <v>Monitoreos PAAC</v>
      </c>
      <c r="X8" s="51" t="s">
        <v>88</v>
      </c>
      <c r="Y8" s="49" t="str">
        <f>+'Planeación Estratégica'!F7</f>
        <v>Medir el numero de monitoreos al PAAC realizados en la vigencia</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+'Planeación Estratégica'!H7</f>
        <v>Producto</v>
      </c>
      <c r="E10" s="107"/>
      <c r="F10" s="100" t="s">
        <v>9</v>
      </c>
      <c r="G10" s="100"/>
      <c r="H10" s="107" t="str">
        <f>+'Planeación Estratégica'!G7</f>
        <v>Unidad</v>
      </c>
      <c r="I10" s="107"/>
      <c r="J10" s="52" t="s">
        <v>10</v>
      </c>
      <c r="K10" s="103" t="s">
        <v>3</v>
      </c>
      <c r="L10" s="103"/>
      <c r="M10" s="105" t="s">
        <v>77</v>
      </c>
      <c r="N10" s="106"/>
      <c r="O10" s="97" t="str">
        <f>+'Planeación Estratégica'!I7</f>
        <v>Archivo de gestión OAPI - Onedrive</v>
      </c>
      <c r="P10" s="108"/>
      <c r="Q10" s="109"/>
      <c r="R10" s="51" t="s">
        <v>98</v>
      </c>
      <c r="S10" s="103" t="str">
        <f>+'Planeación Estratégica'!J7</f>
        <v>N° de monitoreos realizados
(Abril- Agosto- Diciembre)</v>
      </c>
      <c r="T10" s="103"/>
      <c r="U10" s="52" t="s">
        <v>8</v>
      </c>
      <c r="V10" s="111">
        <f>+'Planeación Estratégica'!L7</f>
        <v>1</v>
      </c>
      <c r="W10" s="112"/>
      <c r="X10" s="51"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26">
        <f>+'Planeación Estratégica'!P7</f>
        <v>0</v>
      </c>
      <c r="E16" s="26">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66">
        <f>+'Planeación Estratégica'!Q7</f>
        <v>0.33333333333333331</v>
      </c>
      <c r="E17" s="55">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66">
        <f>+'Planeación Estratégica'!R7</f>
        <v>0.33333333333333331</v>
      </c>
      <c r="E18" s="55">
        <v>0</v>
      </c>
      <c r="F18" s="27">
        <v>0</v>
      </c>
      <c r="G18" s="22"/>
      <c r="H18" s="101"/>
      <c r="I18" s="101"/>
      <c r="J18" s="101"/>
      <c r="K18" s="101"/>
      <c r="L18" s="101"/>
      <c r="M18" s="101"/>
      <c r="N18" s="101"/>
      <c r="O18" s="101"/>
      <c r="P18" s="101"/>
      <c r="Q18" s="101"/>
      <c r="R18" s="101"/>
      <c r="S18" s="101"/>
      <c r="T18" s="101"/>
      <c r="U18" s="28"/>
      <c r="V18" s="102">
        <f>+'Planeación Estratégica'!K7</f>
        <v>3</v>
      </c>
      <c r="W18" s="102"/>
      <c r="X18" s="42"/>
      <c r="Y18" s="24"/>
    </row>
    <row r="19" spans="2:25" ht="52.5" customHeight="1">
      <c r="B19" s="21"/>
      <c r="C19" s="25" t="s">
        <v>19</v>
      </c>
      <c r="D19" s="66">
        <f>+'Planeación Estratégica'!S7</f>
        <v>0.33333333333333331</v>
      </c>
      <c r="E19" s="55">
        <v>0</v>
      </c>
      <c r="F19" s="27">
        <v>0</v>
      </c>
      <c r="G19" s="22"/>
      <c r="H19" s="101"/>
      <c r="I19" s="101"/>
      <c r="J19" s="101"/>
      <c r="K19" s="101"/>
      <c r="L19" s="101"/>
      <c r="M19" s="101"/>
      <c r="N19" s="101"/>
      <c r="O19" s="101"/>
      <c r="P19" s="101"/>
      <c r="Q19" s="101"/>
      <c r="R19" s="101"/>
      <c r="S19" s="101"/>
      <c r="T19" s="101"/>
      <c r="U19" s="28"/>
      <c r="V19" s="110"/>
      <c r="W19" s="110"/>
      <c r="X19" s="53"/>
      <c r="Y19" s="24"/>
    </row>
    <row r="20" spans="2:25" ht="52.5" customHeight="1">
      <c r="B20" s="21"/>
      <c r="C20" s="30" t="s">
        <v>14</v>
      </c>
      <c r="D20" s="31">
        <f>SUM(D16:D19)</f>
        <v>1</v>
      </c>
      <c r="E20" s="31">
        <f>SUM(E16:E19)</f>
        <v>0</v>
      </c>
      <c r="F20" s="32">
        <f t="shared" ref="F20" si="0">E20/D20</f>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88" t="s">
        <v>149</v>
      </c>
      <c r="D25" s="89"/>
      <c r="E25" s="89"/>
      <c r="F25" s="89"/>
      <c r="G25" s="89"/>
      <c r="H25" s="89"/>
      <c r="I25" s="89"/>
      <c r="J25" s="89"/>
      <c r="K25" s="89"/>
      <c r="L25" s="90"/>
      <c r="M25" s="88" t="s">
        <v>149</v>
      </c>
      <c r="N25" s="89"/>
      <c r="O25" s="89"/>
      <c r="P25" s="89"/>
      <c r="Q25" s="89"/>
      <c r="R25" s="89"/>
      <c r="S25" s="89"/>
      <c r="T25" s="90"/>
      <c r="U25" s="88" t="s">
        <v>149</v>
      </c>
      <c r="V25" s="89"/>
      <c r="W25" s="89"/>
      <c r="X25" s="89"/>
      <c r="Y25" s="90"/>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76.5">
      <c r="B8" s="120" t="s">
        <v>33</v>
      </c>
      <c r="C8" s="120"/>
      <c r="D8" s="103" t="s">
        <v>42</v>
      </c>
      <c r="E8" s="103"/>
      <c r="F8" s="103"/>
      <c r="G8" s="103"/>
      <c r="H8" s="120" t="s">
        <v>40</v>
      </c>
      <c r="I8" s="120"/>
      <c r="J8" s="103"/>
      <c r="K8" s="103"/>
      <c r="L8" s="100" t="s">
        <v>82</v>
      </c>
      <c r="M8" s="100"/>
      <c r="N8" s="14" t="str">
        <f>+'Planeación Estratégica'!B8</f>
        <v>PAII -87</v>
      </c>
      <c r="O8" s="121" t="s">
        <v>25</v>
      </c>
      <c r="P8" s="121"/>
      <c r="Q8" s="122" t="str">
        <f>+'Planeación Estratégica'!D8</f>
        <v>Comunicar a las áreas ejecutoras de los proyectos de inversión el resultado del seguimiento trimestral, con el propósito que puedan detectar de manera oportuna la necesidad de tomar acciones para la adecuada ejecución tanto del presupuesto como de la magnitud de las metas programadas para la vigencia.</v>
      </c>
      <c r="R8" s="122"/>
      <c r="S8" s="122"/>
      <c r="T8" s="52" t="s">
        <v>83</v>
      </c>
      <c r="U8" s="26">
        <f>+'Planeación Estratégica'!C8</f>
        <v>0.1</v>
      </c>
      <c r="V8" s="51" t="s">
        <v>41</v>
      </c>
      <c r="W8" s="48" t="str">
        <f>+'Planeación Estratégica'!E8</f>
        <v>Comunicación proyectos de inversión</v>
      </c>
      <c r="X8" s="51" t="s">
        <v>88</v>
      </c>
      <c r="Y8" s="62" t="str">
        <f>+'Planeación Estratégica'!F8</f>
        <v>Medir el numero de comunicaciones radicadas a las áreas ejecutoras de proyectos de inversión.</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+'Planeación Estratégica'!H8</f>
        <v>Producto</v>
      </c>
      <c r="E10" s="107"/>
      <c r="F10" s="100" t="s">
        <v>9</v>
      </c>
      <c r="G10" s="100"/>
      <c r="H10" s="107" t="str">
        <f>+'Planeación Estratégica'!G8</f>
        <v>Unidad</v>
      </c>
      <c r="I10" s="107"/>
      <c r="J10" s="52" t="s">
        <v>10</v>
      </c>
      <c r="K10" s="103" t="s">
        <v>3</v>
      </c>
      <c r="L10" s="103"/>
      <c r="M10" s="105" t="s">
        <v>77</v>
      </c>
      <c r="N10" s="106"/>
      <c r="O10" s="97" t="str">
        <f>+'Planeación Estratégica'!I8</f>
        <v>Correo electronico</v>
      </c>
      <c r="P10" s="108"/>
      <c r="Q10" s="109"/>
      <c r="R10" s="51" t="s">
        <v>98</v>
      </c>
      <c r="S10" s="103" t="str">
        <f>+'Planeación Estratégica'!J8</f>
        <v>N° de comunicaciones  a las áreas ejecutoras de los proyectos de inversión con el avance de los mismos. 
(Enero, abril, junio y septiembre)</v>
      </c>
      <c r="T10" s="103"/>
      <c r="U10" s="52" t="s">
        <v>8</v>
      </c>
      <c r="V10" s="123">
        <f>+'Planeación Estratégica'!L8</f>
        <v>1</v>
      </c>
      <c r="W10" s="124"/>
      <c r="X10" s="51"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59">
        <f>+'Planeación Estratégica'!P8</f>
        <v>0.25</v>
      </c>
      <c r="E16" s="26">
        <f>D16</f>
        <v>0.25</v>
      </c>
      <c r="F16" s="27">
        <f>+E16/D16</f>
        <v>1</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59">
        <f>+'Planeación Estratégica'!Q8</f>
        <v>0.25</v>
      </c>
      <c r="E17" s="55">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59">
        <f>+'Planeación Estratégica'!R8</f>
        <v>0.25</v>
      </c>
      <c r="E18" s="55">
        <v>0</v>
      </c>
      <c r="F18" s="27">
        <f t="shared" ref="F18:F20" si="0">E18/D18</f>
        <v>0</v>
      </c>
      <c r="G18" s="22"/>
      <c r="H18" s="101"/>
      <c r="I18" s="101"/>
      <c r="J18" s="101"/>
      <c r="K18" s="101"/>
      <c r="L18" s="101"/>
      <c r="M18" s="101"/>
      <c r="N18" s="101"/>
      <c r="O18" s="101"/>
      <c r="P18" s="101"/>
      <c r="Q18" s="101"/>
      <c r="R18" s="101"/>
      <c r="S18" s="101"/>
      <c r="T18" s="101"/>
      <c r="U18" s="28"/>
      <c r="V18" s="102">
        <f>+'Planeación Estratégica'!K8</f>
        <v>4</v>
      </c>
      <c r="W18" s="102"/>
      <c r="X18" s="42"/>
      <c r="Y18" s="24"/>
    </row>
    <row r="19" spans="2:25" ht="52.5" customHeight="1">
      <c r="B19" s="21"/>
      <c r="C19" s="25" t="s">
        <v>19</v>
      </c>
      <c r="D19" s="59">
        <f>+'Planeación Estratégica'!S8</f>
        <v>0.25</v>
      </c>
      <c r="E19" s="55">
        <v>0</v>
      </c>
      <c r="F19" s="27">
        <v>0</v>
      </c>
      <c r="G19" s="22"/>
      <c r="H19" s="101"/>
      <c r="I19" s="101"/>
      <c r="J19" s="101"/>
      <c r="K19" s="101"/>
      <c r="L19" s="101"/>
      <c r="M19" s="101"/>
      <c r="N19" s="101"/>
      <c r="O19" s="101"/>
      <c r="P19" s="101"/>
      <c r="Q19" s="101"/>
      <c r="R19" s="101"/>
      <c r="S19" s="101"/>
      <c r="T19" s="101"/>
      <c r="U19" s="28"/>
      <c r="V19" s="110"/>
      <c r="W19" s="110"/>
      <c r="X19" s="53"/>
      <c r="Y19" s="24"/>
    </row>
    <row r="20" spans="2:25" ht="52.5" customHeight="1">
      <c r="B20" s="21"/>
      <c r="C20" s="30" t="s">
        <v>14</v>
      </c>
      <c r="D20" s="87">
        <f>SUM(D16:D19)</f>
        <v>1</v>
      </c>
      <c r="E20" s="31">
        <f>SUM(E16:E19)</f>
        <v>0.25</v>
      </c>
      <c r="F20" s="32">
        <f t="shared" si="0"/>
        <v>0.25</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97" t="s">
        <v>150</v>
      </c>
      <c r="D25" s="98"/>
      <c r="E25" s="98"/>
      <c r="F25" s="98"/>
      <c r="G25" s="98"/>
      <c r="H25" s="98"/>
      <c r="I25" s="98"/>
      <c r="J25" s="98"/>
      <c r="K25" s="98"/>
      <c r="L25" s="99"/>
      <c r="M25" s="88" t="s">
        <v>147</v>
      </c>
      <c r="N25" s="89"/>
      <c r="O25" s="89"/>
      <c r="P25" s="89"/>
      <c r="Q25" s="89"/>
      <c r="R25" s="89"/>
      <c r="S25" s="89"/>
      <c r="T25" s="90"/>
      <c r="U25" s="88" t="s">
        <v>151</v>
      </c>
      <c r="V25" s="89"/>
      <c r="W25" s="89"/>
      <c r="X25" s="89"/>
      <c r="Y25" s="90"/>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0946-31F7-4CE0-973D-A2DF0816B239}">
  <sheetPr>
    <tabColor rgb="FF00B0F0"/>
  </sheetPr>
  <dimension ref="B1:Y28"/>
  <sheetViews>
    <sheetView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25.5">
      <c r="B8" s="120" t="s">
        <v>33</v>
      </c>
      <c r="C8" s="120"/>
      <c r="D8" s="103" t="s">
        <v>42</v>
      </c>
      <c r="E8" s="103"/>
      <c r="F8" s="103"/>
      <c r="G8" s="103"/>
      <c r="H8" s="120" t="s">
        <v>40</v>
      </c>
      <c r="I8" s="120"/>
      <c r="J8" s="103"/>
      <c r="K8" s="103"/>
      <c r="L8" s="100" t="s">
        <v>82</v>
      </c>
      <c r="M8" s="100"/>
      <c r="N8" s="14" t="str">
        <f>+'Planeación Estratégica'!B9</f>
        <v>PAII -88</v>
      </c>
      <c r="O8" s="121" t="s">
        <v>25</v>
      </c>
      <c r="P8" s="121"/>
      <c r="Q8" s="122" t="str">
        <f>+'Planeación Estratégica'!D9</f>
        <v>Realizar seguimiento al indicador relacionado con el Mecanismo de Denuncia de Alto de Nivel (MDAN, establecido en el Plan de Acción para la   implementación de la Política Distrital de Transparencia, Integridad y No Tolerancia con la Corrupción, de acuerdo con la información brindada por la OAJ</v>
      </c>
      <c r="R8" s="122"/>
      <c r="S8" s="122"/>
      <c r="T8" s="56" t="s">
        <v>83</v>
      </c>
      <c r="U8" s="61">
        <f>+'Planeación Estratégica'!C9</f>
        <v>0.1</v>
      </c>
      <c r="V8" s="58" t="s">
        <v>41</v>
      </c>
      <c r="W8" s="48" t="str">
        <f>+'Planeación Estratégica'!E9</f>
        <v>Seguimiento MDAN</v>
      </c>
      <c r="X8" s="58" t="s">
        <v>88</v>
      </c>
      <c r="Y8" s="62" t="str">
        <f>+'Planeación Estratégica'!F9</f>
        <v>Medir el numero de seguimientos al MDAN</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100" t="s">
        <v>27</v>
      </c>
      <c r="C10" s="100"/>
      <c r="D10" s="107" t="str">
        <f>+'Planeación Estratégica'!H9</f>
        <v xml:space="preserve">Eficacia </v>
      </c>
      <c r="E10" s="107"/>
      <c r="F10" s="100" t="s">
        <v>9</v>
      </c>
      <c r="G10" s="100"/>
      <c r="H10" s="107" t="str">
        <f>+'Planeación Estratégica'!G9</f>
        <v>Porcentual</v>
      </c>
      <c r="I10" s="107"/>
      <c r="J10" s="56" t="s">
        <v>10</v>
      </c>
      <c r="K10" s="103" t="s">
        <v>3</v>
      </c>
      <c r="L10" s="103"/>
      <c r="M10" s="105" t="s">
        <v>77</v>
      </c>
      <c r="N10" s="106"/>
      <c r="O10" s="97" t="str">
        <f>+'Planeación Estratégica'!I9</f>
        <v>Correo electronico o Onedrive</v>
      </c>
      <c r="P10" s="108"/>
      <c r="Q10" s="109"/>
      <c r="R10" s="58" t="s">
        <v>98</v>
      </c>
      <c r="S10" s="103" t="str">
        <f>+'Planeación Estratégica'!J9</f>
        <v>(N° de seguimientos realizados/4 seguimientos  planeados)*100%</v>
      </c>
      <c r="T10" s="103"/>
      <c r="U10" s="56" t="s">
        <v>8</v>
      </c>
      <c r="V10" s="125">
        <f>+'Planeación Estratégica'!L9</f>
        <v>1</v>
      </c>
      <c r="W10" s="126"/>
      <c r="X10" s="58"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6" t="s">
        <v>0</v>
      </c>
      <c r="D15" s="56" t="s">
        <v>11</v>
      </c>
      <c r="E15" s="56" t="s">
        <v>12</v>
      </c>
      <c r="F15" s="56"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59">
        <f>+'Planeación Estratégica'!P9</f>
        <v>0.25</v>
      </c>
      <c r="E16" s="61">
        <v>0.25</v>
      </c>
      <c r="F16" s="27">
        <f>+E16/D16</f>
        <v>1</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59">
        <f>+'Planeación Estratégica'!Q9</f>
        <v>0.25</v>
      </c>
      <c r="E17" s="59">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59">
        <f>+'Planeación Estratégica'!R9</f>
        <v>0.25</v>
      </c>
      <c r="E18" s="59">
        <v>0</v>
      </c>
      <c r="F18" s="27">
        <v>0</v>
      </c>
      <c r="G18" s="22"/>
      <c r="H18" s="101"/>
      <c r="I18" s="101"/>
      <c r="J18" s="101"/>
      <c r="K18" s="101"/>
      <c r="L18" s="101"/>
      <c r="M18" s="101"/>
      <c r="N18" s="101"/>
      <c r="O18" s="101"/>
      <c r="P18" s="101"/>
      <c r="Q18" s="101"/>
      <c r="R18" s="101"/>
      <c r="S18" s="101"/>
      <c r="T18" s="101"/>
      <c r="U18" s="28"/>
      <c r="V18" s="102">
        <f>+'Planeación Estratégica'!K9</f>
        <v>4</v>
      </c>
      <c r="W18" s="102"/>
      <c r="X18" s="42"/>
      <c r="Y18" s="24"/>
    </row>
    <row r="19" spans="2:25" ht="52.5" customHeight="1">
      <c r="B19" s="21"/>
      <c r="C19" s="25" t="s">
        <v>19</v>
      </c>
      <c r="D19" s="59">
        <f>+'Planeación Estratégica'!S9</f>
        <v>0.25</v>
      </c>
      <c r="E19" s="59">
        <v>0</v>
      </c>
      <c r="F19" s="27">
        <f t="shared" ref="F19:F20" si="0">E19/D19</f>
        <v>0</v>
      </c>
      <c r="G19" s="22"/>
      <c r="H19" s="101"/>
      <c r="I19" s="101"/>
      <c r="J19" s="101"/>
      <c r="K19" s="101"/>
      <c r="L19" s="101"/>
      <c r="M19" s="101"/>
      <c r="N19" s="101"/>
      <c r="O19" s="101"/>
      <c r="P19" s="101"/>
      <c r="Q19" s="101"/>
      <c r="R19" s="101"/>
      <c r="S19" s="101"/>
      <c r="T19" s="101"/>
      <c r="U19" s="28"/>
      <c r="V19" s="110"/>
      <c r="W19" s="110"/>
      <c r="X19" s="57"/>
      <c r="Y19" s="24"/>
    </row>
    <row r="20" spans="2:25" ht="52.5" customHeight="1">
      <c r="B20" s="21"/>
      <c r="C20" s="30" t="s">
        <v>14</v>
      </c>
      <c r="D20" s="87">
        <f>SUM(D16:D19)</f>
        <v>1</v>
      </c>
      <c r="E20" s="31">
        <f>SUM(E16:E19)</f>
        <v>0.25</v>
      </c>
      <c r="F20" s="32">
        <f t="shared" si="0"/>
        <v>0.25</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97" t="s">
        <v>152</v>
      </c>
      <c r="D25" s="98"/>
      <c r="E25" s="98"/>
      <c r="F25" s="98"/>
      <c r="G25" s="98"/>
      <c r="H25" s="98"/>
      <c r="I25" s="98"/>
      <c r="J25" s="98"/>
      <c r="K25" s="98"/>
      <c r="L25" s="99"/>
      <c r="M25" s="88" t="s">
        <v>153</v>
      </c>
      <c r="N25" s="89"/>
      <c r="O25" s="89"/>
      <c r="P25" s="89"/>
      <c r="Q25" s="89"/>
      <c r="R25" s="89"/>
      <c r="S25" s="89"/>
      <c r="T25" s="90"/>
      <c r="U25" s="88" t="s">
        <v>154</v>
      </c>
      <c r="V25" s="89"/>
      <c r="W25" s="89"/>
      <c r="X25" s="89"/>
      <c r="Y25" s="90"/>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4E63802-847B-425E-883C-CCC06789BAE0}">
          <x14:formula1>
            <xm:f>Desplegables!$B$2:$B$15</xm:f>
          </x14:formula1>
          <xm:sqref>J8:K8</xm:sqref>
        </x14:dataValidation>
        <x14:dataValidation type="list" allowBlank="1" showInputMessage="1" showErrorMessage="1" xr:uid="{4C99FDD0-D8D8-410B-A14A-531B3EB492EF}">
          <x14:formula1>
            <xm:f>Desplegables!$C$2:$C$10</xm:f>
          </x14:formula1>
          <xm:sqref>D10:E10</xm:sqref>
        </x14:dataValidation>
        <x14:dataValidation type="list" allowBlank="1" showInputMessage="1" showErrorMessage="1" xr:uid="{D39104F7-C475-4FC6-89B3-69848DEC7E54}">
          <x14:formula1>
            <xm:f>Desplegables!$D$2:$D$5</xm:f>
          </x14:formula1>
          <xm:sqref>K10:L10</xm:sqref>
        </x14:dataValidation>
        <x14:dataValidation type="list" allowBlank="1" showInputMessage="1" showErrorMessage="1" xr:uid="{E51CB6E1-4AEA-4387-9842-7D50B488FDBF}">
          <x14:formula1>
            <xm:f>Desplegables!$A$2:$A$22</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FC35-AE4D-4758-94B4-A485A5226AC4}">
  <sheetPr>
    <tabColor rgb="FF00B0F0"/>
  </sheetPr>
  <dimension ref="B1:Y28"/>
  <sheetViews>
    <sheetView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63.75">
      <c r="B8" s="120" t="s">
        <v>33</v>
      </c>
      <c r="C8" s="120"/>
      <c r="D8" s="103" t="s">
        <v>42</v>
      </c>
      <c r="E8" s="103"/>
      <c r="F8" s="103"/>
      <c r="G8" s="103"/>
      <c r="H8" s="120" t="s">
        <v>40</v>
      </c>
      <c r="I8" s="120"/>
      <c r="J8" s="103"/>
      <c r="K8" s="103"/>
      <c r="L8" s="100" t="s">
        <v>82</v>
      </c>
      <c r="M8" s="100"/>
      <c r="N8" s="14" t="str">
        <f>+'Planeación Estratégica'!B10</f>
        <v>PAII -89</v>
      </c>
      <c r="O8" s="121" t="s">
        <v>25</v>
      </c>
      <c r="P8" s="121"/>
      <c r="Q8" s="122" t="str">
        <f>+'Planeación Estratégica'!D10</f>
        <v>Implementar el Cuadro de Mando Integral como herramienta de planificación y dirección, que permita medir el cumplimiento de los objetivos estratégicos de la EMB, en el marco del Plan de Desarrollo Distrital "Un Nuevo Contrato Social y Ambiental para la Bogotá  del Siglo XXI 2020-2024"</v>
      </c>
      <c r="R8" s="122"/>
      <c r="S8" s="122"/>
      <c r="T8" s="56" t="s">
        <v>83</v>
      </c>
      <c r="U8" s="61">
        <f>+'Planeación Estratégica'!C10</f>
        <v>0.3</v>
      </c>
      <c r="V8" s="58" t="s">
        <v>41</v>
      </c>
      <c r="W8" s="48" t="str">
        <f>+'Planeación Estratégica'!E10</f>
        <v>Estado de implementación del cuadro de mando integral</v>
      </c>
      <c r="X8" s="58" t="s">
        <v>88</v>
      </c>
      <c r="Y8" s="62" t="str">
        <f>+'Planeación Estratégica'!F10</f>
        <v>Medir el porcentaje de avance de la implementación del  cuadro de mando integral</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67.5" customHeight="1">
      <c r="B10" s="100" t="s">
        <v>27</v>
      </c>
      <c r="C10" s="100"/>
      <c r="D10" s="107" t="str">
        <f>+'Planeación Estratégica'!H10</f>
        <v xml:space="preserve">Eficacia </v>
      </c>
      <c r="E10" s="107"/>
      <c r="F10" s="100" t="s">
        <v>9</v>
      </c>
      <c r="G10" s="100"/>
      <c r="H10" s="107" t="str">
        <f>+'Planeación Estratégica'!G10</f>
        <v>Porcentual</v>
      </c>
      <c r="I10" s="107"/>
      <c r="J10" s="56" t="s">
        <v>10</v>
      </c>
      <c r="K10" s="103" t="s">
        <v>3</v>
      </c>
      <c r="L10" s="103"/>
      <c r="M10" s="105" t="s">
        <v>77</v>
      </c>
      <c r="N10" s="106"/>
      <c r="O10" s="97" t="str">
        <f>+'Planeación Estratégica'!I10</f>
        <v>Cronograma de trabajo</v>
      </c>
      <c r="P10" s="108"/>
      <c r="Q10" s="109"/>
      <c r="R10" s="58" t="s">
        <v>98</v>
      </c>
      <c r="S10" s="103" t="str">
        <f>+'Planeación Estratégica'!J10</f>
        <v>(N° de fases ejecutadas/N° de fases programadas)*100%</v>
      </c>
      <c r="T10" s="103"/>
      <c r="U10" s="56" t="s">
        <v>8</v>
      </c>
      <c r="V10" s="123">
        <f>+'Planeación Estratégica'!L10</f>
        <v>1</v>
      </c>
      <c r="W10" s="124"/>
      <c r="X10" s="58"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6" t="s">
        <v>0</v>
      </c>
      <c r="D15" s="56" t="s">
        <v>11</v>
      </c>
      <c r="E15" s="56" t="s">
        <v>12</v>
      </c>
      <c r="F15" s="56"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59">
        <f>+'Planeación Estratégica'!P10</f>
        <v>0.1</v>
      </c>
      <c r="E16" s="61">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59">
        <f>+'Planeación Estratégica'!Q10</f>
        <v>0.8</v>
      </c>
      <c r="E17" s="59">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59">
        <f>+'Planeación Estratégica'!R10</f>
        <v>0.1</v>
      </c>
      <c r="E18" s="59">
        <v>0</v>
      </c>
      <c r="F18" s="27">
        <f t="shared" ref="F18:F20" si="0">E18/D18</f>
        <v>0</v>
      </c>
      <c r="G18" s="22"/>
      <c r="H18" s="101"/>
      <c r="I18" s="101"/>
      <c r="J18" s="101"/>
      <c r="K18" s="101"/>
      <c r="L18" s="101"/>
      <c r="M18" s="101"/>
      <c r="N18" s="101"/>
      <c r="O18" s="101"/>
      <c r="P18" s="101"/>
      <c r="Q18" s="101"/>
      <c r="R18" s="101"/>
      <c r="S18" s="101"/>
      <c r="T18" s="101"/>
      <c r="U18" s="28"/>
      <c r="V18" s="102">
        <f>+'Planeación Estratégica'!K10</f>
        <v>0</v>
      </c>
      <c r="W18" s="102"/>
      <c r="X18" s="42"/>
      <c r="Y18" s="24"/>
    </row>
    <row r="19" spans="2:25" ht="52.5" customHeight="1">
      <c r="B19" s="21"/>
      <c r="C19" s="25" t="s">
        <v>19</v>
      </c>
      <c r="D19" s="59">
        <f>+'Planeación Estratégica'!S10</f>
        <v>0</v>
      </c>
      <c r="E19" s="59">
        <v>0</v>
      </c>
      <c r="F19" s="27">
        <v>0</v>
      </c>
      <c r="G19" s="22"/>
      <c r="H19" s="101"/>
      <c r="I19" s="101"/>
      <c r="J19" s="101"/>
      <c r="K19" s="101"/>
      <c r="L19" s="101"/>
      <c r="M19" s="101"/>
      <c r="N19" s="101"/>
      <c r="O19" s="101"/>
      <c r="P19" s="101"/>
      <c r="Q19" s="101"/>
      <c r="R19" s="101"/>
      <c r="S19" s="101"/>
      <c r="T19" s="101"/>
      <c r="U19" s="28"/>
      <c r="V19" s="110"/>
      <c r="W19" s="110"/>
      <c r="X19" s="57"/>
      <c r="Y19" s="24"/>
    </row>
    <row r="20" spans="2:25" ht="52.5" customHeight="1">
      <c r="B20" s="21"/>
      <c r="C20" s="30" t="s">
        <v>14</v>
      </c>
      <c r="D20" s="87">
        <f>SUM(D16:D19)</f>
        <v>1</v>
      </c>
      <c r="E20" s="31">
        <f>SUM(E16:E19)</f>
        <v>0</v>
      </c>
      <c r="F20" s="32">
        <f t="shared" si="0"/>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97" t="s">
        <v>155</v>
      </c>
      <c r="D25" s="108"/>
      <c r="E25" s="108"/>
      <c r="F25" s="108"/>
      <c r="G25" s="108"/>
      <c r="H25" s="108"/>
      <c r="I25" s="108"/>
      <c r="J25" s="108"/>
      <c r="K25" s="108"/>
      <c r="L25" s="109"/>
      <c r="M25" s="88" t="s">
        <v>156</v>
      </c>
      <c r="N25" s="89"/>
      <c r="O25" s="89"/>
      <c r="P25" s="89"/>
      <c r="Q25" s="89"/>
      <c r="R25" s="89"/>
      <c r="S25" s="89"/>
      <c r="T25" s="90"/>
      <c r="U25" s="88" t="s">
        <v>157</v>
      </c>
      <c r="V25" s="89"/>
      <c r="W25" s="89"/>
      <c r="X25" s="89"/>
      <c r="Y25" s="90"/>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4AB03FEA-0056-421E-9A9B-5DDD66C4E59C}">
          <x14:formula1>
            <xm:f>Desplegables!$A$2:$A$22</xm:f>
          </x14:formula1>
          <xm:sqref>D8:G8</xm:sqref>
        </x14:dataValidation>
        <x14:dataValidation type="list" allowBlank="1" showInputMessage="1" showErrorMessage="1" xr:uid="{43788CC7-6387-4FF5-84A0-12D0BD0B7D02}">
          <x14:formula1>
            <xm:f>Desplegables!$D$2:$D$5</xm:f>
          </x14:formula1>
          <xm:sqref>K10:L10</xm:sqref>
        </x14:dataValidation>
        <x14:dataValidation type="list" allowBlank="1" showInputMessage="1" showErrorMessage="1" xr:uid="{1863362E-9293-4D33-AE4C-3DE45D4FAE03}">
          <x14:formula1>
            <xm:f>Desplegables!$C$2:$C$10</xm:f>
          </x14:formula1>
          <xm:sqref>D10:E10</xm:sqref>
        </x14:dataValidation>
        <x14:dataValidation type="list" allowBlank="1" showInputMessage="1" showErrorMessage="1" xr:uid="{9C1AA9CB-876D-4ACE-8C1F-328B6DEAC709}">
          <x14:formula1>
            <xm:f>Desplegables!$B$2:$B$15</xm:f>
          </x14:formula1>
          <xm:sqref>J8:K8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BD95-7101-451F-B3CA-7EAA4EDF7936}">
  <sheetPr>
    <tabColor rgb="FF3399FF"/>
  </sheetPr>
  <dimension ref="B1:Y28"/>
  <sheetViews>
    <sheetView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13"/>
      <c r="C2" s="117" t="s">
        <v>21</v>
      </c>
      <c r="D2" s="117"/>
      <c r="E2" s="117"/>
      <c r="F2" s="117"/>
      <c r="G2" s="117"/>
      <c r="H2" s="117"/>
      <c r="I2" s="117"/>
      <c r="J2" s="117"/>
      <c r="K2" s="117"/>
      <c r="L2" s="117"/>
      <c r="M2" s="117"/>
      <c r="N2" s="117"/>
      <c r="O2" s="117"/>
      <c r="P2" s="117"/>
      <c r="Q2" s="117"/>
      <c r="R2" s="117"/>
      <c r="S2" s="117"/>
      <c r="T2" s="117"/>
      <c r="U2" s="117"/>
      <c r="V2" s="117"/>
      <c r="W2" s="117"/>
      <c r="X2" s="117"/>
      <c r="Y2" s="114"/>
    </row>
    <row r="3" spans="2:25" ht="28.5" customHeight="1">
      <c r="B3" s="113"/>
      <c r="C3" s="117" t="s">
        <v>31</v>
      </c>
      <c r="D3" s="117"/>
      <c r="E3" s="117"/>
      <c r="F3" s="117"/>
      <c r="G3" s="117"/>
      <c r="H3" s="117"/>
      <c r="I3" s="117"/>
      <c r="J3" s="117"/>
      <c r="K3" s="117"/>
      <c r="L3" s="117"/>
      <c r="M3" s="117"/>
      <c r="N3" s="117"/>
      <c r="O3" s="117"/>
      <c r="P3" s="117"/>
      <c r="Q3" s="117"/>
      <c r="R3" s="117"/>
      <c r="S3" s="117"/>
      <c r="T3" s="117"/>
      <c r="U3" s="117"/>
      <c r="V3" s="117"/>
      <c r="W3" s="117"/>
      <c r="X3" s="117"/>
      <c r="Y3" s="115"/>
    </row>
    <row r="4" spans="2:25" ht="28.5" customHeight="1">
      <c r="B4" s="113"/>
      <c r="C4" s="118" t="s">
        <v>15</v>
      </c>
      <c r="D4" s="118"/>
      <c r="E4" s="118"/>
      <c r="F4" s="118"/>
      <c r="G4" s="118"/>
      <c r="H4" s="118"/>
      <c r="I4" s="118"/>
      <c r="J4" s="118"/>
      <c r="K4" s="118"/>
      <c r="L4" s="118"/>
      <c r="M4" s="118"/>
      <c r="N4" s="118"/>
      <c r="O4" s="118"/>
      <c r="P4" s="118"/>
      <c r="Q4" s="118" t="s">
        <v>32</v>
      </c>
      <c r="R4" s="118"/>
      <c r="S4" s="118"/>
      <c r="T4" s="118"/>
      <c r="U4" s="118"/>
      <c r="V4" s="118"/>
      <c r="W4" s="118"/>
      <c r="X4" s="118"/>
      <c r="Y4" s="116"/>
    </row>
    <row r="5" spans="2:25" ht="7.5" customHeight="1"/>
    <row r="6" spans="2:25" ht="22.5" customHeight="1">
      <c r="B6" s="119" t="s">
        <v>13</v>
      </c>
      <c r="C6" s="119"/>
      <c r="D6" s="119"/>
      <c r="E6" s="119"/>
      <c r="F6" s="119"/>
      <c r="G6" s="119"/>
      <c r="H6" s="119"/>
      <c r="I6" s="119"/>
      <c r="J6" s="119"/>
      <c r="K6" s="119"/>
      <c r="L6" s="119"/>
      <c r="M6" s="119"/>
      <c r="N6" s="119"/>
      <c r="O6" s="119"/>
      <c r="P6" s="119"/>
      <c r="Q6" s="119"/>
      <c r="R6" s="119"/>
      <c r="S6" s="119"/>
      <c r="T6" s="119"/>
      <c r="U6" s="119"/>
      <c r="V6" s="119"/>
      <c r="W6" s="119"/>
      <c r="X6" s="119"/>
      <c r="Y6" s="119"/>
    </row>
    <row r="7" spans="2:25" ht="3.75" customHeight="1"/>
    <row r="8" spans="2:25" ht="51">
      <c r="B8" s="120" t="s">
        <v>33</v>
      </c>
      <c r="C8" s="120"/>
      <c r="D8" s="103" t="s">
        <v>42</v>
      </c>
      <c r="E8" s="103"/>
      <c r="F8" s="103"/>
      <c r="G8" s="103"/>
      <c r="H8" s="120" t="s">
        <v>40</v>
      </c>
      <c r="I8" s="120"/>
      <c r="J8" s="103"/>
      <c r="K8" s="103"/>
      <c r="L8" s="100" t="s">
        <v>82</v>
      </c>
      <c r="M8" s="100"/>
      <c r="N8" s="14" t="str">
        <f>+'Planeación Estratégica'!B11</f>
        <v>PAII -90</v>
      </c>
      <c r="O8" s="121" t="s">
        <v>25</v>
      </c>
      <c r="P8" s="121"/>
      <c r="Q8" s="122" t="str">
        <f>+'Planeación Estratégica'!D11</f>
        <v xml:space="preserve">Reportar al Comité Institucional de Gestión y Desempeño el avance de las actividades de gestión en el marco del MIPG. </v>
      </c>
      <c r="R8" s="122"/>
      <c r="S8" s="122"/>
      <c r="T8" s="64" t="s">
        <v>83</v>
      </c>
      <c r="U8" s="66">
        <f>+'Planeación Estratégica'!C11</f>
        <v>0.2</v>
      </c>
      <c r="V8" s="63" t="s">
        <v>41</v>
      </c>
      <c r="W8" s="48" t="str">
        <f>+'Planeación Estratégica'!E11</f>
        <v>Reportes al comité de Gestión y desempeño</v>
      </c>
      <c r="X8" s="63" t="s">
        <v>88</v>
      </c>
      <c r="Y8" s="65" t="str">
        <f>+'Planeación Estratégica'!F11</f>
        <v>Medir el porcentaje de avance de reportes al comité de Gestión y desempeño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67.5" customHeight="1">
      <c r="B10" s="100" t="s">
        <v>27</v>
      </c>
      <c r="C10" s="100"/>
      <c r="D10" s="107" t="str">
        <f>+'Planeación Estratégica'!H11</f>
        <v>Producto</v>
      </c>
      <c r="E10" s="107"/>
      <c r="F10" s="100" t="s">
        <v>9</v>
      </c>
      <c r="G10" s="100"/>
      <c r="H10" s="107" t="str">
        <f>+'Planeación Estratégica'!G11</f>
        <v>Unidad</v>
      </c>
      <c r="I10" s="107"/>
      <c r="J10" s="64" t="s">
        <v>10</v>
      </c>
      <c r="K10" s="103" t="s">
        <v>3</v>
      </c>
      <c r="L10" s="103"/>
      <c r="M10" s="105" t="s">
        <v>77</v>
      </c>
      <c r="N10" s="106"/>
      <c r="O10" s="97" t="str">
        <f>+'Planeación Estratégica'!I11</f>
        <v>Archivo de gestión OAPI - Onedrive o AZ digital</v>
      </c>
      <c r="P10" s="108"/>
      <c r="Q10" s="109"/>
      <c r="R10" s="63" t="s">
        <v>98</v>
      </c>
      <c r="S10" s="103" t="str">
        <f>+'Planeación Estratégica'!J11</f>
        <v>N° de reportes al comité de Gestión y Desempeño</v>
      </c>
      <c r="T10" s="103"/>
      <c r="U10" s="64" t="s">
        <v>8</v>
      </c>
      <c r="V10" s="123">
        <f>+'Planeación Estratégica'!L11</f>
        <v>4</v>
      </c>
      <c r="W10" s="124"/>
      <c r="X10" s="63" t="s">
        <v>84</v>
      </c>
      <c r="Y10" s="50" t="s">
        <v>94</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104" t="s">
        <v>80</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64" t="s">
        <v>0</v>
      </c>
      <c r="D15" s="64" t="s">
        <v>11</v>
      </c>
      <c r="E15" s="64" t="s">
        <v>12</v>
      </c>
      <c r="F15" s="64" t="s">
        <v>20</v>
      </c>
      <c r="G15" s="22"/>
      <c r="H15" s="100" t="s">
        <v>78</v>
      </c>
      <c r="I15" s="100"/>
      <c r="J15" s="100"/>
      <c r="K15" s="100"/>
      <c r="L15" s="100"/>
      <c r="M15" s="100"/>
      <c r="N15" s="100"/>
      <c r="O15" s="100"/>
      <c r="P15" s="100"/>
      <c r="Q15" s="100"/>
      <c r="R15" s="100"/>
      <c r="S15" s="100"/>
      <c r="T15" s="100"/>
      <c r="U15" s="22"/>
      <c r="V15" s="23"/>
      <c r="W15" s="23"/>
      <c r="X15" s="23"/>
      <c r="Y15" s="24"/>
    </row>
    <row r="16" spans="2:25" ht="52.5" customHeight="1">
      <c r="B16" s="21"/>
      <c r="C16" s="25" t="s">
        <v>16</v>
      </c>
      <c r="D16" s="59">
        <f>+'Planeación Estratégica'!P11</f>
        <v>0</v>
      </c>
      <c r="E16" s="66">
        <v>0</v>
      </c>
      <c r="F16" s="27">
        <v>0</v>
      </c>
      <c r="G16" s="22"/>
      <c r="H16" s="101"/>
      <c r="I16" s="101"/>
      <c r="J16" s="101"/>
      <c r="K16" s="101"/>
      <c r="L16" s="101"/>
      <c r="M16" s="101"/>
      <c r="N16" s="101"/>
      <c r="O16" s="101"/>
      <c r="P16" s="101"/>
      <c r="Q16" s="101"/>
      <c r="R16" s="101"/>
      <c r="S16" s="101"/>
      <c r="T16" s="101"/>
      <c r="U16" s="28"/>
      <c r="V16" s="28"/>
      <c r="W16" s="28"/>
      <c r="X16" s="28"/>
      <c r="Y16" s="24"/>
    </row>
    <row r="17" spans="2:25" ht="52.5" customHeight="1">
      <c r="B17" s="21"/>
      <c r="C17" s="25" t="s">
        <v>17</v>
      </c>
      <c r="D17" s="59">
        <f>+'Planeación Estratégica'!Q11</f>
        <v>0.25</v>
      </c>
      <c r="E17" s="59">
        <v>0</v>
      </c>
      <c r="F17" s="27">
        <v>0</v>
      </c>
      <c r="G17" s="22"/>
      <c r="H17" s="101"/>
      <c r="I17" s="101"/>
      <c r="J17" s="101"/>
      <c r="K17" s="101"/>
      <c r="L17" s="101"/>
      <c r="M17" s="101"/>
      <c r="N17" s="101"/>
      <c r="O17" s="101"/>
      <c r="P17" s="101"/>
      <c r="Q17" s="101"/>
      <c r="R17" s="101"/>
      <c r="S17" s="101"/>
      <c r="T17" s="101"/>
      <c r="U17" s="28"/>
      <c r="V17" s="100" t="s">
        <v>81</v>
      </c>
      <c r="W17" s="100"/>
      <c r="X17" s="41"/>
      <c r="Y17" s="24"/>
    </row>
    <row r="18" spans="2:25" ht="52.5" customHeight="1">
      <c r="B18" s="21"/>
      <c r="C18" s="25" t="s">
        <v>18</v>
      </c>
      <c r="D18" s="59">
        <f>+'Planeación Estratégica'!R11</f>
        <v>0.25</v>
      </c>
      <c r="E18" s="59">
        <v>0</v>
      </c>
      <c r="F18" s="27">
        <f t="shared" ref="F18:F20" si="0">E18/D18</f>
        <v>0</v>
      </c>
      <c r="G18" s="22"/>
      <c r="H18" s="101"/>
      <c r="I18" s="101"/>
      <c r="J18" s="101"/>
      <c r="K18" s="101"/>
      <c r="L18" s="101"/>
      <c r="M18" s="101"/>
      <c r="N18" s="101"/>
      <c r="O18" s="101"/>
      <c r="P18" s="101"/>
      <c r="Q18" s="101"/>
      <c r="R18" s="101"/>
      <c r="S18" s="101"/>
      <c r="T18" s="101"/>
      <c r="U18" s="28"/>
      <c r="V18" s="102">
        <f>+'Planeación Estratégica'!K11</f>
        <v>14</v>
      </c>
      <c r="W18" s="102"/>
      <c r="X18" s="42"/>
      <c r="Y18" s="24"/>
    </row>
    <row r="19" spans="2:25" ht="52.5" customHeight="1">
      <c r="B19" s="21"/>
      <c r="C19" s="25" t="s">
        <v>19</v>
      </c>
      <c r="D19" s="59">
        <f>+'Planeación Estratégica'!S11</f>
        <v>0.5</v>
      </c>
      <c r="E19" s="59">
        <v>0</v>
      </c>
      <c r="F19" s="27">
        <f t="shared" si="0"/>
        <v>0</v>
      </c>
      <c r="G19" s="22"/>
      <c r="H19" s="101"/>
      <c r="I19" s="101"/>
      <c r="J19" s="101"/>
      <c r="K19" s="101"/>
      <c r="L19" s="101"/>
      <c r="M19" s="101"/>
      <c r="N19" s="101"/>
      <c r="O19" s="101"/>
      <c r="P19" s="101"/>
      <c r="Q19" s="101"/>
      <c r="R19" s="101"/>
      <c r="S19" s="101"/>
      <c r="T19" s="101"/>
      <c r="U19" s="28"/>
      <c r="V19" s="110"/>
      <c r="W19" s="110"/>
      <c r="X19" s="67"/>
      <c r="Y19" s="24"/>
    </row>
    <row r="20" spans="2:25" ht="52.5" customHeight="1">
      <c r="B20" s="21"/>
      <c r="C20" s="30" t="s">
        <v>14</v>
      </c>
      <c r="D20" s="87">
        <f>SUM(D16:D19)</f>
        <v>1</v>
      </c>
      <c r="E20" s="31">
        <f>SUM(E16:E19)</f>
        <v>0</v>
      </c>
      <c r="F20" s="32">
        <f t="shared" si="0"/>
        <v>0</v>
      </c>
      <c r="G20" s="22"/>
      <c r="H20" s="101"/>
      <c r="I20" s="101"/>
      <c r="J20" s="101"/>
      <c r="K20" s="101"/>
      <c r="L20" s="101"/>
      <c r="M20" s="101"/>
      <c r="N20" s="101"/>
      <c r="O20" s="101"/>
      <c r="P20" s="101"/>
      <c r="Q20" s="101"/>
      <c r="R20" s="101"/>
      <c r="S20" s="101"/>
      <c r="T20" s="101"/>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104" t="s">
        <v>79</v>
      </c>
      <c r="C23" s="104"/>
      <c r="D23" s="104"/>
      <c r="E23" s="104"/>
      <c r="F23" s="104"/>
      <c r="G23" s="104"/>
      <c r="H23" s="104"/>
      <c r="I23" s="104"/>
      <c r="J23" s="104"/>
      <c r="K23" s="104"/>
      <c r="L23" s="104"/>
      <c r="M23" s="104"/>
      <c r="N23" s="104"/>
      <c r="O23" s="104"/>
      <c r="P23" s="104"/>
      <c r="Q23" s="104"/>
      <c r="R23" s="104"/>
      <c r="S23" s="104"/>
      <c r="T23" s="104"/>
      <c r="U23" s="104"/>
      <c r="V23" s="104"/>
      <c r="W23" s="104"/>
      <c r="X23" s="104"/>
      <c r="Y23" s="104"/>
    </row>
    <row r="24" spans="2:25" ht="32.25" customHeight="1">
      <c r="B24" s="36" t="s">
        <v>0</v>
      </c>
      <c r="C24" s="91" t="s">
        <v>86</v>
      </c>
      <c r="D24" s="92"/>
      <c r="E24" s="92"/>
      <c r="F24" s="92"/>
      <c r="G24" s="92"/>
      <c r="H24" s="92"/>
      <c r="I24" s="92"/>
      <c r="J24" s="92"/>
      <c r="K24" s="92"/>
      <c r="L24" s="93"/>
      <c r="M24" s="91" t="s">
        <v>87</v>
      </c>
      <c r="N24" s="92"/>
      <c r="O24" s="92"/>
      <c r="P24" s="92"/>
      <c r="Q24" s="92"/>
      <c r="R24" s="92"/>
      <c r="S24" s="92"/>
      <c r="T24" s="93"/>
      <c r="U24" s="91" t="s">
        <v>85</v>
      </c>
      <c r="V24" s="92"/>
      <c r="W24" s="92"/>
      <c r="X24" s="92"/>
      <c r="Y24" s="93"/>
    </row>
    <row r="25" spans="2:25" ht="98.25" customHeight="1">
      <c r="B25" s="37" t="s">
        <v>16</v>
      </c>
      <c r="C25" s="88" t="s">
        <v>149</v>
      </c>
      <c r="D25" s="89"/>
      <c r="E25" s="89"/>
      <c r="F25" s="89"/>
      <c r="G25" s="89"/>
      <c r="H25" s="89"/>
      <c r="I25" s="89"/>
      <c r="J25" s="89"/>
      <c r="K25" s="89"/>
      <c r="L25" s="90"/>
      <c r="M25" s="88" t="s">
        <v>149</v>
      </c>
      <c r="N25" s="89"/>
      <c r="O25" s="89"/>
      <c r="P25" s="89"/>
      <c r="Q25" s="89"/>
      <c r="R25" s="89"/>
      <c r="S25" s="89"/>
      <c r="T25" s="90"/>
      <c r="U25" s="88" t="s">
        <v>149</v>
      </c>
      <c r="V25" s="89"/>
      <c r="W25" s="89"/>
      <c r="X25" s="89"/>
      <c r="Y25" s="90"/>
    </row>
    <row r="26" spans="2:25" ht="98.25" customHeight="1">
      <c r="B26" s="25" t="s">
        <v>17</v>
      </c>
      <c r="C26" s="88"/>
      <c r="D26" s="89"/>
      <c r="E26" s="89"/>
      <c r="F26" s="89"/>
      <c r="G26" s="89"/>
      <c r="H26" s="89"/>
      <c r="I26" s="89"/>
      <c r="J26" s="89"/>
      <c r="K26" s="89"/>
      <c r="L26" s="90"/>
      <c r="M26" s="88"/>
      <c r="N26" s="89"/>
      <c r="O26" s="89"/>
      <c r="P26" s="89"/>
      <c r="Q26" s="89"/>
      <c r="R26" s="89"/>
      <c r="S26" s="89"/>
      <c r="T26" s="90"/>
      <c r="U26" s="88"/>
      <c r="V26" s="89"/>
      <c r="W26" s="89"/>
      <c r="X26" s="89"/>
      <c r="Y26" s="90"/>
    </row>
    <row r="27" spans="2:25" ht="98.25" customHeight="1">
      <c r="B27" s="25" t="s">
        <v>18</v>
      </c>
      <c r="C27" s="88"/>
      <c r="D27" s="89"/>
      <c r="E27" s="89"/>
      <c r="F27" s="89"/>
      <c r="G27" s="89"/>
      <c r="H27" s="89"/>
      <c r="I27" s="89"/>
      <c r="J27" s="89"/>
      <c r="K27" s="89"/>
      <c r="L27" s="90"/>
      <c r="M27" s="88"/>
      <c r="N27" s="89"/>
      <c r="O27" s="89"/>
      <c r="P27" s="89"/>
      <c r="Q27" s="89"/>
      <c r="R27" s="89"/>
      <c r="S27" s="89"/>
      <c r="T27" s="90"/>
      <c r="U27" s="88"/>
      <c r="V27" s="89"/>
      <c r="W27" s="89"/>
      <c r="X27" s="89"/>
      <c r="Y27" s="90"/>
    </row>
    <row r="28" spans="2:25" ht="98.25" customHeight="1">
      <c r="B28" s="25" t="s">
        <v>19</v>
      </c>
      <c r="C28" s="88"/>
      <c r="D28" s="89"/>
      <c r="E28" s="89"/>
      <c r="F28" s="89"/>
      <c r="G28" s="89"/>
      <c r="H28" s="89"/>
      <c r="I28" s="89"/>
      <c r="J28" s="89"/>
      <c r="K28" s="89"/>
      <c r="L28" s="90"/>
      <c r="M28" s="88"/>
      <c r="N28" s="89"/>
      <c r="O28" s="89"/>
      <c r="P28" s="89"/>
      <c r="Q28" s="89"/>
      <c r="R28" s="89"/>
      <c r="S28" s="89"/>
      <c r="T28" s="90"/>
      <c r="U28" s="88"/>
      <c r="V28" s="89"/>
      <c r="W28" s="89"/>
      <c r="X28" s="89"/>
      <c r="Y28" s="90"/>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A08DA0DE-456F-47E2-9C39-2932188DB5BA}">
          <x14:formula1>
            <xm:f>Desplegables!$B$2:$B$15</xm:f>
          </x14:formula1>
          <xm:sqref>J8:K8</xm:sqref>
        </x14:dataValidation>
        <x14:dataValidation type="list" allowBlank="1" showInputMessage="1" showErrorMessage="1" xr:uid="{96A9AA1E-17BB-4921-A492-5BA7BE8BBC6F}">
          <x14:formula1>
            <xm:f>Desplegables!$C$2:$C$10</xm:f>
          </x14:formula1>
          <xm:sqref>D10:E10</xm:sqref>
        </x14:dataValidation>
        <x14:dataValidation type="list" allowBlank="1" showInputMessage="1" showErrorMessage="1" xr:uid="{DD97C8E7-6C92-4952-A170-177611DD0DE7}">
          <x14:formula1>
            <xm:f>Desplegables!$D$2:$D$5</xm:f>
          </x14:formula1>
          <xm:sqref>K10:L10</xm:sqref>
        </x14:dataValidation>
        <x14:dataValidation type="list" allowBlank="1" showInputMessage="1" showErrorMessage="1" xr:uid="{3788B8E5-B6E3-4143-9BD7-A49A081D2D5C}">
          <x14:formula1>
            <xm:f>Desplegables!$A$2:$A$22</xm:f>
          </x14:formula1>
          <xm:sqref>D8:G8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13"/>
  <sheetViews>
    <sheetView showGridLines="0" topLeftCell="A10" zoomScaleNormal="100" workbookViewId="0">
      <selection activeCell="D17" sqref="D17"/>
    </sheetView>
  </sheetViews>
  <sheetFormatPr baseColWidth="10" defaultRowHeight="15"/>
  <cols>
    <col min="1" max="1" width="4.25" style="1" customWidth="1"/>
    <col min="2" max="3" width="11" style="1"/>
    <col min="4" max="4" width="44.25" style="1" customWidth="1"/>
    <col min="5" max="6" width="25.375" style="1" customWidth="1"/>
    <col min="7" max="7" width="19.625" style="1" customWidth="1"/>
    <col min="8" max="9" width="23" style="1" customWidth="1"/>
    <col min="10" max="10" width="32" style="1" customWidth="1"/>
    <col min="11" max="12" width="11" style="1"/>
    <col min="13" max="13" width="24.625" style="1" customWidth="1"/>
    <col min="14" max="15" width="19.625" style="1" customWidth="1"/>
    <col min="16" max="19" width="12.625" style="1" customWidth="1"/>
    <col min="20" max="20" width="9.875" style="1" customWidth="1"/>
    <col min="21" max="16384" width="11" style="1"/>
  </cols>
  <sheetData>
    <row r="1" spans="2:20" ht="8.25" customHeight="1"/>
    <row r="2" spans="2:20" ht="36.75" customHeight="1">
      <c r="B2" s="128" t="s">
        <v>102</v>
      </c>
      <c r="C2" s="128"/>
      <c r="D2" s="128"/>
      <c r="E2" s="128"/>
      <c r="F2" s="128"/>
      <c r="G2" s="128"/>
      <c r="H2" s="128"/>
      <c r="I2" s="128"/>
      <c r="J2" s="128"/>
      <c r="K2" s="128"/>
      <c r="L2" s="128"/>
      <c r="M2" s="128"/>
      <c r="N2" s="128"/>
      <c r="O2" s="128"/>
      <c r="P2" s="128"/>
      <c r="Q2" s="128"/>
      <c r="R2" s="128"/>
      <c r="S2" s="128"/>
      <c r="T2" s="128"/>
    </row>
    <row r="3" spans="2:20" ht="26.25" customHeight="1">
      <c r="B3" s="54"/>
      <c r="C3" s="54"/>
      <c r="D3" s="54"/>
      <c r="E3" s="54"/>
      <c r="F3" s="54"/>
      <c r="G3" s="54"/>
      <c r="H3" s="54"/>
      <c r="I3" s="54"/>
      <c r="J3" s="54"/>
      <c r="K3" s="54"/>
      <c r="L3" s="54"/>
      <c r="M3" s="54"/>
      <c r="N3" s="54"/>
      <c r="O3" s="54"/>
    </row>
    <row r="4" spans="2:20" ht="22.5" customHeight="1">
      <c r="P4" s="127" t="s">
        <v>95</v>
      </c>
      <c r="Q4" s="127"/>
      <c r="R4" s="127"/>
      <c r="S4" s="127"/>
    </row>
    <row r="5" spans="2:20" ht="40.5" customHeight="1">
      <c r="B5" s="3" t="s">
        <v>23</v>
      </c>
      <c r="C5" s="3" t="s">
        <v>24</v>
      </c>
      <c r="D5" s="4" t="s">
        <v>25</v>
      </c>
      <c r="E5" s="5" t="s">
        <v>26</v>
      </c>
      <c r="F5" s="5" t="s">
        <v>22</v>
      </c>
      <c r="G5" s="5" t="s">
        <v>9</v>
      </c>
      <c r="H5" s="5" t="s">
        <v>27</v>
      </c>
      <c r="I5" s="5" t="s">
        <v>30</v>
      </c>
      <c r="J5" s="5" t="s">
        <v>28</v>
      </c>
      <c r="K5" s="5" t="s">
        <v>96</v>
      </c>
      <c r="L5" s="5" t="s">
        <v>97</v>
      </c>
      <c r="M5" s="6" t="s">
        <v>29</v>
      </c>
      <c r="N5" s="6" t="s">
        <v>99</v>
      </c>
      <c r="O5" s="6" t="s">
        <v>100</v>
      </c>
      <c r="P5" s="71" t="s">
        <v>89</v>
      </c>
      <c r="Q5" s="71" t="s">
        <v>90</v>
      </c>
      <c r="R5" s="71" t="s">
        <v>91</v>
      </c>
      <c r="S5" s="71" t="s">
        <v>92</v>
      </c>
      <c r="T5" s="47" t="s">
        <v>93</v>
      </c>
    </row>
    <row r="6" spans="2:20" ht="60.75" customHeight="1">
      <c r="B6" s="72" t="s">
        <v>103</v>
      </c>
      <c r="C6" s="73">
        <v>0.15</v>
      </c>
      <c r="D6" s="74" t="s">
        <v>104</v>
      </c>
      <c r="E6" s="69" t="s">
        <v>105</v>
      </c>
      <c r="F6" s="69" t="s">
        <v>106</v>
      </c>
      <c r="G6" s="69" t="s">
        <v>107</v>
      </c>
      <c r="H6" s="45" t="s">
        <v>1</v>
      </c>
      <c r="I6" s="45" t="s">
        <v>108</v>
      </c>
      <c r="J6" s="46" t="s">
        <v>109</v>
      </c>
      <c r="K6" s="45">
        <v>4</v>
      </c>
      <c r="L6" s="44">
        <v>1</v>
      </c>
      <c r="M6" s="46" t="s">
        <v>110</v>
      </c>
      <c r="N6" s="75">
        <v>44197</v>
      </c>
      <c r="O6" s="75">
        <v>44255</v>
      </c>
      <c r="P6" s="76">
        <v>4</v>
      </c>
      <c r="Q6" s="76"/>
      <c r="R6" s="76"/>
      <c r="S6" s="76"/>
      <c r="T6" s="77">
        <f t="shared" ref="T6:T8" si="0">SUM(P6:S6)</f>
        <v>4</v>
      </c>
    </row>
    <row r="7" spans="2:20" ht="60">
      <c r="B7" s="72" t="s">
        <v>111</v>
      </c>
      <c r="C7" s="73">
        <v>0.15</v>
      </c>
      <c r="D7" s="74" t="s">
        <v>112</v>
      </c>
      <c r="E7" s="69" t="s">
        <v>113</v>
      </c>
      <c r="F7" s="69" t="s">
        <v>114</v>
      </c>
      <c r="G7" s="78" t="s">
        <v>101</v>
      </c>
      <c r="H7" s="78" t="s">
        <v>29</v>
      </c>
      <c r="I7" s="79" t="s">
        <v>115</v>
      </c>
      <c r="J7" s="79" t="s">
        <v>116</v>
      </c>
      <c r="K7" s="78">
        <v>3</v>
      </c>
      <c r="L7" s="80">
        <f>3/3</f>
        <v>1</v>
      </c>
      <c r="M7" s="81" t="s">
        <v>117</v>
      </c>
      <c r="N7" s="75">
        <v>44287</v>
      </c>
      <c r="O7" s="75">
        <v>44561</v>
      </c>
      <c r="P7" s="82"/>
      <c r="Q7" s="82">
        <f>1/3</f>
        <v>0.33333333333333331</v>
      </c>
      <c r="R7" s="82">
        <f>1/3</f>
        <v>0.33333333333333331</v>
      </c>
      <c r="S7" s="82">
        <f>1/3</f>
        <v>0.33333333333333331</v>
      </c>
      <c r="T7" s="80">
        <f t="shared" si="0"/>
        <v>1</v>
      </c>
    </row>
    <row r="8" spans="2:20" ht="90">
      <c r="B8" s="72" t="s">
        <v>118</v>
      </c>
      <c r="C8" s="73">
        <v>0.1</v>
      </c>
      <c r="D8" s="74" t="s">
        <v>119</v>
      </c>
      <c r="E8" s="79" t="s">
        <v>120</v>
      </c>
      <c r="F8" s="79" t="s">
        <v>121</v>
      </c>
      <c r="G8" s="78" t="s">
        <v>101</v>
      </c>
      <c r="H8" s="78" t="s">
        <v>29</v>
      </c>
      <c r="I8" s="78" t="s">
        <v>122</v>
      </c>
      <c r="J8" s="79" t="s">
        <v>123</v>
      </c>
      <c r="K8" s="78">
        <v>4</v>
      </c>
      <c r="L8" s="83">
        <f>6/6</f>
        <v>1</v>
      </c>
      <c r="M8" s="79" t="s">
        <v>124</v>
      </c>
      <c r="N8" s="75">
        <v>44221</v>
      </c>
      <c r="O8" s="75">
        <v>44500</v>
      </c>
      <c r="P8" s="84">
        <v>0.25</v>
      </c>
      <c r="Q8" s="84">
        <v>0.25</v>
      </c>
      <c r="R8" s="84">
        <v>0.25</v>
      </c>
      <c r="S8" s="84">
        <v>0.25</v>
      </c>
      <c r="T8" s="80">
        <f t="shared" si="0"/>
        <v>1</v>
      </c>
    </row>
    <row r="9" spans="2:20" ht="105">
      <c r="B9" s="72" t="s">
        <v>125</v>
      </c>
      <c r="C9" s="85">
        <v>0.1</v>
      </c>
      <c r="D9" s="74" t="s">
        <v>126</v>
      </c>
      <c r="E9" s="45" t="s">
        <v>127</v>
      </c>
      <c r="F9" s="46" t="s">
        <v>128</v>
      </c>
      <c r="G9" s="69" t="s">
        <v>107</v>
      </c>
      <c r="H9" s="45" t="s">
        <v>1</v>
      </c>
      <c r="I9" s="45" t="s">
        <v>129</v>
      </c>
      <c r="J9" s="46" t="s">
        <v>130</v>
      </c>
      <c r="K9" s="45">
        <v>4</v>
      </c>
      <c r="L9" s="80">
        <f>4/4</f>
        <v>1</v>
      </c>
      <c r="M9" s="46" t="s">
        <v>131</v>
      </c>
      <c r="N9" s="75">
        <v>44287</v>
      </c>
      <c r="O9" s="75">
        <v>44561</v>
      </c>
      <c r="P9" s="44">
        <v>0.25</v>
      </c>
      <c r="Q9" s="44">
        <v>0.25</v>
      </c>
      <c r="R9" s="44">
        <v>0.25</v>
      </c>
      <c r="S9" s="44">
        <v>0.25</v>
      </c>
      <c r="T9" s="44">
        <f>SUM(P9:S9)</f>
        <v>1</v>
      </c>
    </row>
    <row r="10" spans="2:20" ht="90">
      <c r="B10" s="72" t="s">
        <v>132</v>
      </c>
      <c r="C10" s="85">
        <v>0.3</v>
      </c>
      <c r="D10" s="74" t="s">
        <v>133</v>
      </c>
      <c r="E10" s="69" t="s">
        <v>134</v>
      </c>
      <c r="F10" s="69" t="s">
        <v>135</v>
      </c>
      <c r="G10" s="69" t="s">
        <v>107</v>
      </c>
      <c r="H10" s="45" t="s">
        <v>1</v>
      </c>
      <c r="I10" s="78" t="s">
        <v>136</v>
      </c>
      <c r="J10" s="79" t="s">
        <v>137</v>
      </c>
      <c r="K10" s="45">
        <v>0</v>
      </c>
      <c r="L10" s="80">
        <v>1</v>
      </c>
      <c r="M10" s="46" t="s">
        <v>138</v>
      </c>
      <c r="N10" s="75">
        <v>44256</v>
      </c>
      <c r="O10" s="75">
        <v>44439</v>
      </c>
      <c r="P10" s="44">
        <v>0.1</v>
      </c>
      <c r="Q10" s="44">
        <v>0.8</v>
      </c>
      <c r="R10" s="44">
        <v>0.1</v>
      </c>
      <c r="S10" s="60"/>
      <c r="T10" s="44">
        <f>SUM(P10:S10)</f>
        <v>1</v>
      </c>
    </row>
    <row r="11" spans="2:20" ht="45">
      <c r="B11" s="72" t="s">
        <v>139</v>
      </c>
      <c r="C11" s="86">
        <v>0.2</v>
      </c>
      <c r="D11" s="74" t="s">
        <v>140</v>
      </c>
      <c r="E11" s="46" t="s">
        <v>141</v>
      </c>
      <c r="F11" s="69" t="s">
        <v>142</v>
      </c>
      <c r="G11" s="78" t="s">
        <v>101</v>
      </c>
      <c r="H11" s="78" t="s">
        <v>29</v>
      </c>
      <c r="I11" s="79" t="s">
        <v>143</v>
      </c>
      <c r="J11" s="46" t="s">
        <v>144</v>
      </c>
      <c r="K11" s="45">
        <v>14</v>
      </c>
      <c r="L11" s="45">
        <v>4</v>
      </c>
      <c r="M11" s="79" t="s">
        <v>145</v>
      </c>
      <c r="N11" s="75">
        <v>44211</v>
      </c>
      <c r="O11" s="75">
        <v>44500</v>
      </c>
      <c r="P11" s="44"/>
      <c r="Q11" s="44">
        <v>0.25</v>
      </c>
      <c r="R11" s="44">
        <v>0.25</v>
      </c>
      <c r="S11" s="44">
        <v>0.5</v>
      </c>
      <c r="T11" s="44">
        <f>SUM(P11:S11)</f>
        <v>1</v>
      </c>
    </row>
    <row r="13" spans="2:20">
      <c r="C13" s="68">
        <f>+SUM(C6:C11)</f>
        <v>1</v>
      </c>
    </row>
  </sheetData>
  <mergeCells count="2">
    <mergeCell ref="P4:S4"/>
    <mergeCell ref="B2:T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3"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EC9C851-3021-40A6-BC97-40C32502D6CF}">
  <ds:schemaRefs>
    <ds:schemaRef ds:uri="http://schemas.microsoft.com/sharepoint/v3/contenttype/forms"/>
  </ds:schemaRefs>
</ds:datastoreItem>
</file>

<file path=customXml/itemProps3.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PAII-85_PE</vt:lpstr>
      <vt:lpstr>PAII-86_PE</vt:lpstr>
      <vt:lpstr>PAII-87_PE</vt:lpstr>
      <vt:lpstr>PAII-88_PE</vt:lpstr>
      <vt:lpstr>PAII-89_PE</vt:lpstr>
      <vt:lpstr>PAII-90_PE</vt:lpstr>
      <vt:lpstr>Planeación Estratégica</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2021-04-28T19:45:54Z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