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Yolanda.garzon\Documents\PAII\Indicadores 2021\4. GDI\"/>
    </mc:Choice>
  </mc:AlternateContent>
  <xr:revisionPtr revIDLastSave="0" documentId="13_ncr:1_{56F99440-28B5-4369-BA86-AEE6674046D5}" xr6:coauthVersionLast="46" xr6:coauthVersionMax="46" xr10:uidLastSave="{00000000-0000-0000-0000-000000000000}"/>
  <workbookProtection workbookAlgorithmName="SHA-512" workbookHashValue="Egr1k6oAz6GL7WWDpNgF2mrU00rZCha1gVkGed8i5ak8E7hsY7y+3fWhSFd0UE7i0J9t8EFDepzzkvm0VvmOLQ==" workbookSaltValue="Ww9IKgmssXKHsUJkx8E6Ig==" workbookSpinCount="100000" lockStructure="1"/>
  <bookViews>
    <workbookView xWindow="28680" yWindow="1440" windowWidth="20730" windowHeight="11160" tabRatio="547" xr2:uid="{00000000-000D-0000-FFFF-FFFF00000000}"/>
  </bookViews>
  <sheets>
    <sheet name="PAII-77_AP" sheetId="7" r:id="rId1"/>
    <sheet name="PAII-78_AP" sheetId="12" r:id="rId2"/>
    <sheet name="PAII-79_AP" sheetId="13" r:id="rId3"/>
    <sheet name="PAII-80_AP" sheetId="14" r:id="rId4"/>
    <sheet name="PAII-92_AP" sheetId="15" r:id="rId5"/>
    <sheet name="Adquisión Predial" sheetId="8" state="hidden" r:id="rId6"/>
    <sheet name="Desplegables" sheetId="3"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15" l="1"/>
  <c r="D18" i="15"/>
  <c r="D17" i="15"/>
  <c r="D16" i="15"/>
  <c r="D18" i="14" l="1"/>
  <c r="D17" i="14"/>
  <c r="D16" i="12"/>
  <c r="E16" i="12" s="1"/>
  <c r="F16" i="12" s="1"/>
  <c r="D17" i="12"/>
  <c r="D18" i="12"/>
  <c r="D19" i="12"/>
  <c r="V10" i="12"/>
  <c r="L6" i="8"/>
  <c r="D19" i="7" l="1"/>
  <c r="D18" i="7"/>
  <c r="D17" i="7"/>
  <c r="D16" i="7"/>
  <c r="D19" i="13"/>
  <c r="D18" i="13"/>
  <c r="D17" i="13"/>
  <c r="D16" i="13"/>
  <c r="E16" i="13" s="1"/>
  <c r="F16" i="13" s="1"/>
  <c r="V18" i="14" l="1"/>
  <c r="V18" i="13"/>
  <c r="L12" i="8"/>
  <c r="L13" i="8" s="1"/>
  <c r="C12" i="8"/>
  <c r="T10" i="8"/>
  <c r="T9" i="8"/>
  <c r="T8" i="8"/>
  <c r="T7" i="8"/>
  <c r="T6" i="8"/>
  <c r="D10" i="15" l="1"/>
  <c r="H10" i="15"/>
  <c r="O10" i="15"/>
  <c r="S10" i="15"/>
  <c r="V10" i="15"/>
  <c r="Y8" i="15"/>
  <c r="W8" i="15"/>
  <c r="U8" i="15"/>
  <c r="Q8" i="15"/>
  <c r="N8" i="15"/>
  <c r="E20" i="15"/>
  <c r="D19" i="14"/>
  <c r="D16" i="14"/>
  <c r="D10" i="14"/>
  <c r="H10" i="14"/>
  <c r="O10" i="14"/>
  <c r="S10" i="14"/>
  <c r="V10" i="14"/>
  <c r="Y8" i="14"/>
  <c r="W8" i="14"/>
  <c r="U8" i="14"/>
  <c r="Q8" i="14"/>
  <c r="N8" i="14"/>
  <c r="E20" i="14"/>
  <c r="D10" i="13"/>
  <c r="V18" i="12"/>
  <c r="D10" i="12"/>
  <c r="D10" i="7"/>
  <c r="D20" i="15" l="1"/>
  <c r="F20" i="15" s="1"/>
  <c r="D20" i="14"/>
  <c r="F20" i="14" s="1"/>
  <c r="S10" i="12"/>
  <c r="O10" i="12"/>
  <c r="H10" i="12"/>
  <c r="Y8" i="12"/>
  <c r="W8" i="12"/>
  <c r="U8" i="12"/>
  <c r="Q8" i="12"/>
  <c r="N8" i="12"/>
  <c r="E20" i="12"/>
  <c r="D20" i="12"/>
  <c r="V18" i="7"/>
  <c r="V10" i="7"/>
  <c r="S10" i="7"/>
  <c r="O10" i="7"/>
  <c r="H10" i="7"/>
  <c r="Y8" i="7"/>
  <c r="W8" i="7"/>
  <c r="U8" i="7"/>
  <c r="Q8" i="7"/>
  <c r="N8" i="7"/>
  <c r="F20" i="12" l="1"/>
  <c r="F18" i="13"/>
  <c r="V10" i="13"/>
  <c r="S10" i="13"/>
  <c r="O10" i="13"/>
  <c r="H10" i="13"/>
  <c r="Y8" i="13"/>
  <c r="W8" i="13"/>
  <c r="U8" i="13"/>
  <c r="Q8" i="13"/>
  <c r="N8" i="13"/>
  <c r="E20" i="13"/>
  <c r="D20" i="13" l="1"/>
  <c r="F20" i="13" s="1"/>
  <c r="D20" i="7"/>
  <c r="E20" i="7" l="1"/>
  <c r="F20" i="7" l="1"/>
</calcChain>
</file>

<file path=xl/sharedStrings.xml><?xml version="1.0" encoding="utf-8"?>
<sst xmlns="http://schemas.openxmlformats.org/spreadsheetml/2006/main" count="346" uniqueCount="151">
  <si>
    <t>Periodo</t>
  </si>
  <si>
    <t xml:space="preserve">Eficacia </t>
  </si>
  <si>
    <t>Efectividad</t>
  </si>
  <si>
    <t>Trimestral</t>
  </si>
  <si>
    <t xml:space="preserve">Semestral </t>
  </si>
  <si>
    <t>Anual</t>
  </si>
  <si>
    <t>Bimestral</t>
  </si>
  <si>
    <t xml:space="preserve">Tipo de Indicador </t>
  </si>
  <si>
    <t>Meta</t>
  </si>
  <si>
    <t>Unidad de Medida</t>
  </si>
  <si>
    <t>Frecuencia</t>
  </si>
  <si>
    <t>Programado</t>
  </si>
  <si>
    <t>Ejecutado</t>
  </si>
  <si>
    <t>INFORMACIÓN DEL INDICADOR</t>
  </si>
  <si>
    <t>Ejec/Prog
Vigencia</t>
  </si>
  <si>
    <t>CÓDIGO: PE-FR-006</t>
  </si>
  <si>
    <t>ENE - MAR</t>
  </si>
  <si>
    <t>ABR - JUN</t>
  </si>
  <si>
    <t>JUL - SEPT</t>
  </si>
  <si>
    <t>OCT - DIC</t>
  </si>
  <si>
    <t>%</t>
  </si>
  <si>
    <t xml:space="preserve">PROCESO: PLANEACIÓN ESTRATÉGICA </t>
  </si>
  <si>
    <t>Objetivo Indicador</t>
  </si>
  <si>
    <t>ID-Act</t>
  </si>
  <si>
    <t>Peso/100</t>
  </si>
  <si>
    <t>Descripción Actividad</t>
  </si>
  <si>
    <t>Nombre</t>
  </si>
  <si>
    <t>Tipo de Indicador</t>
  </si>
  <si>
    <t>Formula</t>
  </si>
  <si>
    <t>Producto</t>
  </si>
  <si>
    <t>Fuente de datos</t>
  </si>
  <si>
    <t>FORMATO FICHA TÉCNICA INDICADORES DE GESTIÓN</t>
  </si>
  <si>
    <t>VERSIÓN: 4</t>
  </si>
  <si>
    <t>Proceso:</t>
  </si>
  <si>
    <t>Calidad</t>
  </si>
  <si>
    <t>Economía</t>
  </si>
  <si>
    <t>Proceso</t>
  </si>
  <si>
    <t>Eficiencia</t>
  </si>
  <si>
    <t>Periodicidad</t>
  </si>
  <si>
    <t>Subproceso</t>
  </si>
  <si>
    <t>Sub-Proceso:</t>
  </si>
  <si>
    <t>Nombre del Indicador</t>
  </si>
  <si>
    <t>1.(PE) Planeación estratégica</t>
  </si>
  <si>
    <t>1.(GR) Gestión de riesgos</t>
  </si>
  <si>
    <t>1.(GS) Gestión social</t>
  </si>
  <si>
    <t>1.(CC) Comunicación corporativa</t>
  </si>
  <si>
    <t>1.(GA) Gestión ambiental</t>
  </si>
  <si>
    <t>2.(PP) Planeación de Proyectos</t>
  </si>
  <si>
    <t>2. (EP) Ejecución de Proyectos</t>
  </si>
  <si>
    <t>2.(OP) Operación y  mantenimiento de proyectos</t>
  </si>
  <si>
    <t>2. (EN) Explotación y gestión de negocios</t>
  </si>
  <si>
    <t>3. (GL) Gestión legal</t>
  </si>
  <si>
    <t>3. (GC) Gestión contractual</t>
  </si>
  <si>
    <t>3. (AP) Gestión de adquisición predial</t>
  </si>
  <si>
    <t>3. (SI) Gestión de seguridad de la información</t>
  </si>
  <si>
    <t>3. (TH) Gestión Humano</t>
  </si>
  <si>
    <t>3. (GF) Gestión financiera</t>
  </si>
  <si>
    <t>3. (AL) Gestión administrativa y logística</t>
  </si>
  <si>
    <t>3. (GD) Gestión documental</t>
  </si>
  <si>
    <t>3. (IT) Administración de recursos IT</t>
  </si>
  <si>
    <t>4. (EM) Evaluación y  mejoramiento  de la gestión</t>
  </si>
  <si>
    <t>4. (AD) Administración de asuntos disciplinarios</t>
  </si>
  <si>
    <t>4. (GP) Gestión de PQRS</t>
  </si>
  <si>
    <t>2. (ECV) Gestión de la Captura de Valor ECV</t>
  </si>
  <si>
    <t>2. (GTA) Gestión Técnica en Arquitectura y Urbanismo GTA</t>
  </si>
  <si>
    <t>3.(GPS) Ejecución presupuestal</t>
  </si>
  <si>
    <t>3.(GTS) Gestión tesorería</t>
  </si>
  <si>
    <t>3. (SGC) Gestión contable</t>
  </si>
  <si>
    <t>3. (GTB) Gestión tributaria</t>
  </si>
  <si>
    <t xml:space="preserve">3. (CMN) Gestión caja menor </t>
  </si>
  <si>
    <t>3.(AMB) Administración Y  Mantenimiento Bienes Inmuebles</t>
  </si>
  <si>
    <t>3. (PGC) Planeación Gestión de Compras</t>
  </si>
  <si>
    <t>3. (ETI) Estrategia de TI</t>
  </si>
  <si>
    <t>3. (OTI) Gestion de la Operación OTI</t>
  </si>
  <si>
    <t>3. (PIT) Proyectos de TI</t>
  </si>
  <si>
    <t>3. (ADS) Adquisición del Suelo</t>
  </si>
  <si>
    <t>3. (PGS) Planificación de Gestión del Suelo</t>
  </si>
  <si>
    <t>Fuente de Información</t>
  </si>
  <si>
    <t>Grafico Meta VS. Avance</t>
  </si>
  <si>
    <t>INFORME DE AVANCE CUALITATIVO</t>
  </si>
  <si>
    <t>MEDICIÓN DEL AVANCE Y CUMPLIMIENTO DEL INDICADOR</t>
  </si>
  <si>
    <t>Línea base</t>
  </si>
  <si>
    <t>ID PAII</t>
  </si>
  <si>
    <t>Ponderación</t>
  </si>
  <si>
    <t>Responsable de la Medición</t>
  </si>
  <si>
    <t>Producto Obtenido</t>
  </si>
  <si>
    <t>Retrasos y soluciones</t>
  </si>
  <si>
    <t>Objetivo del indicador</t>
  </si>
  <si>
    <t>1er Trimestre</t>
  </si>
  <si>
    <t>2do Trimestre</t>
  </si>
  <si>
    <t>3er Trimestre</t>
  </si>
  <si>
    <t>4to Trimestre</t>
  </si>
  <si>
    <t>Total</t>
  </si>
  <si>
    <t>Lider del proceso</t>
  </si>
  <si>
    <t>Programación 2021</t>
  </si>
  <si>
    <t>Línea base
2020</t>
  </si>
  <si>
    <t>Meta
2021</t>
  </si>
  <si>
    <t>Formula del Indicador</t>
  </si>
  <si>
    <t>Fecha Inicio</t>
  </si>
  <si>
    <t>Fecha Fin</t>
  </si>
  <si>
    <t>Unidad</t>
  </si>
  <si>
    <t>PAPEL DE TRABAJO 
INDICADORES DE GESTIÓN</t>
  </si>
  <si>
    <t>Unidad de Medica</t>
  </si>
  <si>
    <t>PAII -77</t>
  </si>
  <si>
    <t>Contar con el 99% de los estudios de títulos de los predios requeridos para la construcción de la PLMB.</t>
  </si>
  <si>
    <t>Estado de Elaboración de estudios de titulos</t>
  </si>
  <si>
    <t>Medir el numero de estudios de titulos elaborados</t>
  </si>
  <si>
    <t>Bases de datos seguimiento sociopredial</t>
  </si>
  <si>
    <t>No. de estudios de titulos realizados</t>
  </si>
  <si>
    <t>Estudio de titulos de los predios a adquirir</t>
  </si>
  <si>
    <t>PAII -78</t>
  </si>
  <si>
    <t>Contar con el 99% de los avalúos comerciales requeridos para los procesos de oferta de compra de los predios requeridos para la construcción de la  PLMB.</t>
  </si>
  <si>
    <t>Estado de Aprobación avaluos comerciales</t>
  </si>
  <si>
    <t>Medir el numero de avaluos comerciales aprobados.</t>
  </si>
  <si>
    <t>No. de avaluos comerciales aprobados</t>
  </si>
  <si>
    <t>Avaluos comerciales aprobados</t>
  </si>
  <si>
    <t>PAII -79</t>
  </si>
  <si>
    <t>Elaborar el 99% de ofertas de compra para los predios requeridos para la construcción PLMB.</t>
  </si>
  <si>
    <t>Estado de ofertas expedidas</t>
  </si>
  <si>
    <t>Medir el numero de ofertas expedidas</t>
  </si>
  <si>
    <t>No. de Ofertas de compra expedidas</t>
  </si>
  <si>
    <t>Oferta de compra expedidas</t>
  </si>
  <si>
    <t>PAII -80</t>
  </si>
  <si>
    <t>Suscribir el contrato de demolición de los predios adquiridos por la EMB  para la construcción de la PLMB.</t>
  </si>
  <si>
    <t>Estado del contrato de demolición</t>
  </si>
  <si>
    <t>Medir el proceso  contractual para suscribir el contrato de demolición de predios</t>
  </si>
  <si>
    <t>Porcentual</t>
  </si>
  <si>
    <t>Secop II</t>
  </si>
  <si>
    <t>(N* de fases de contratación realizada/ N° de fases contractuaes programadas)*100%</t>
  </si>
  <si>
    <t>Contrato</t>
  </si>
  <si>
    <t>Entregar al concesionario los predios del trazado de la PLMB T1.</t>
  </si>
  <si>
    <t>Entrega de predios al concesionario</t>
  </si>
  <si>
    <t>Medir el avance de la entrega de predios al concesionario</t>
  </si>
  <si>
    <t>(N° total de predios entregados al concesionario/N° de predios requeridos para el desarrollo del proyecto)</t>
  </si>
  <si>
    <t>Acta de entrega de predios al concesionario</t>
  </si>
  <si>
    <t>PAII -92</t>
  </si>
  <si>
    <t>Líder del proceso</t>
  </si>
  <si>
    <t xml:space="preserve">Avance y logros </t>
  </si>
  <si>
    <t>Eje/Prog
Vigencia</t>
  </si>
  <si>
    <t>Actividad programada para el tercer trimestre de la vigencia</t>
  </si>
  <si>
    <t>Fue ajustada la magnitud del total de avalúos a efectuar en la vigencia 2021, dado que para el inicio de la misma restan 169 avalúos en el marco de la gestion predial de la EMB.
En este mismo sentido se realiza la reprogramación para la vigencia y de los trimestre individualmente.</t>
  </si>
  <si>
    <t>Avalúos comerciales expedidos por la UAECD.</t>
  </si>
  <si>
    <t>Comienza la ejecucion del contrato 095 de 2021 suscrito con la UAECD, que permitirá el cumplimiento de las metas trazadas.
los avalúos fueron efectivamente solicitados en Febrero y estan siendo recibidos paulatinamente. A la fecha de elaboracion de este reporte han sido recibidos 10.</t>
  </si>
  <si>
    <t>Los dos avalúos aprobados en el trimestre fueron ofertados de inmediato</t>
  </si>
  <si>
    <t>Consecuentemente con el ajuste de magnitud del total de avalúos a gestionar en el vigencia 2021, se ajusta el total de ofertas de compra a expedir para la vigencia y los trimestres individualmente.</t>
  </si>
  <si>
    <t>Ofertas de compra expedidas a propietarios de los inmuebles en gestión de la EMB.</t>
  </si>
  <si>
    <t>Se ajusta la magnitud de esta actividad de 1 a 5, tratandose de la cantidad de etapas a surtir dentro del proceso contracual.</t>
  </si>
  <si>
    <t>Suscripción  del Contrato de Demolición</t>
  </si>
  <si>
    <t>Actividad programada para el segundo trimestre de la vigencia</t>
  </si>
  <si>
    <t>El predio ubicado en Patio Taller, se encuentra (al momento del envío de este reporte) en el proceso final de firmas del acta de entrega al concesionario.</t>
  </si>
  <si>
    <t>Actas de entrega al concesionario.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</si>
</sst>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2">
    <font>
      <sz val="11"/>
      <color indexed="8"/>
      <name val="Ari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1"/>
    </font>
    <font>
      <sz val="11"/>
      <color indexed="8"/>
      <name val="Arial1"/>
    </font>
    <font>
      <sz val="10"/>
      <name val="Arial"/>
      <family val="2"/>
    </font>
    <font>
      <b/>
      <sz val="11"/>
      <color indexed="8"/>
      <name val="Calibri"/>
      <family val="2"/>
      <scheme val="minor"/>
    </font>
    <font>
      <sz val="11"/>
      <color indexed="8"/>
      <name val="Calibri"/>
      <family val="2"/>
      <scheme val="minor"/>
    </font>
    <font>
      <b/>
      <sz val="11"/>
      <color theme="0"/>
      <name val="Calibri"/>
      <family val="2"/>
      <scheme val="minor"/>
    </font>
    <font>
      <sz val="11"/>
      <color theme="0"/>
      <name val="Calibri"/>
      <family val="2"/>
      <scheme val="minor"/>
    </font>
    <font>
      <b/>
      <sz val="11"/>
      <color theme="0" tint="-4.9989318521683403E-2"/>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b/>
      <sz val="10"/>
      <color theme="1"/>
      <name val="Calibri"/>
      <family val="2"/>
      <scheme val="minor"/>
    </font>
    <font>
      <sz val="12"/>
      <color theme="1"/>
      <name val="Calibri"/>
      <family val="2"/>
      <scheme val="minor"/>
    </font>
    <font>
      <sz val="12"/>
      <name val="Calibri"/>
      <family val="2"/>
      <scheme val="minor"/>
    </font>
  </fonts>
  <fills count="10">
    <fill>
      <patternFill patternType="none"/>
    </fill>
    <fill>
      <patternFill patternType="gray125"/>
    </fill>
    <fill>
      <patternFill patternType="solid">
        <fgColor rgb="FF00B0F0"/>
        <bgColor indexed="45"/>
      </patternFill>
    </fill>
    <fill>
      <patternFill patternType="solid">
        <fgColor theme="4" tint="0.79998168889431442"/>
        <bgColor indexed="64"/>
      </patternFill>
    </fill>
    <fill>
      <patternFill patternType="solid">
        <fgColor rgb="FF00B0F0"/>
        <bgColor indexed="64"/>
      </patternFill>
    </fill>
    <fill>
      <patternFill patternType="solid">
        <fgColor theme="0"/>
        <bgColor indexed="45"/>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theme="5"/>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s>
  <cellStyleXfs count="30">
    <xf numFmtId="0" fontId="0" fillId="0" borderId="0"/>
    <xf numFmtId="0" fontId="8" fillId="0" borderId="0" applyBorder="0" applyProtection="0"/>
    <xf numFmtId="9" fontId="9" fillId="0" borderId="0" applyFont="0" applyFill="0" applyBorder="0" applyAlignment="0" applyProtection="0"/>
    <xf numFmtId="0" fontId="10" fillId="0" borderId="0"/>
    <xf numFmtId="9" fontId="10" fillId="0" borderId="0" applyFont="0" applyFill="0" applyBorder="0" applyAlignment="0" applyProtection="0"/>
    <xf numFmtId="0" fontId="7" fillId="0" borderId="0"/>
    <xf numFmtId="0" fontId="6" fillId="0" borderId="0"/>
    <xf numFmtId="9" fontId="6" fillId="0" borderId="0" applyFont="0" applyFill="0" applyBorder="0" applyAlignment="0" applyProtection="0"/>
    <xf numFmtId="0" fontId="6" fillId="0" borderId="0"/>
    <xf numFmtId="0" fontId="5"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1" fontId="9"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41" fontId="9"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1" fontId="9" fillId="0" borderId="0" applyFont="0" applyFill="0" applyBorder="0" applyAlignment="0" applyProtection="0"/>
    <xf numFmtId="0" fontId="2" fillId="0" borderId="0"/>
  </cellStyleXfs>
  <cellXfs count="134">
    <xf numFmtId="0" fontId="0" fillId="0" borderId="0" xfId="0"/>
    <xf numFmtId="0" fontId="12" fillId="0" borderId="0" xfId="0" applyFont="1"/>
    <xf numFmtId="0" fontId="12" fillId="0" borderId="0" xfId="0" applyFont="1" applyAlignment="1">
      <alignment vertical="center"/>
    </xf>
    <xf numFmtId="0" fontId="15" fillId="4" borderId="6" xfId="17" applyFont="1" applyFill="1" applyBorder="1" applyAlignment="1">
      <alignment horizontal="center" vertical="center"/>
    </xf>
    <xf numFmtId="0" fontId="15" fillId="4" borderId="6" xfId="17"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6" xfId="0" applyFont="1" applyFill="1" applyBorder="1" applyAlignment="1">
      <alignment horizontal="center" vertical="center"/>
    </xf>
    <xf numFmtId="0" fontId="14" fillId="4" borderId="0" xfId="0" applyFont="1" applyFill="1" applyAlignment="1">
      <alignment horizontal="center" vertical="center"/>
    </xf>
    <xf numFmtId="0" fontId="12" fillId="0" borderId="17" xfId="0" applyFont="1" applyBorder="1" applyAlignment="1">
      <alignment horizontal="left" vertical="center" wrapText="1"/>
    </xf>
    <xf numFmtId="0" fontId="12" fillId="0" borderId="0" xfId="0" applyFont="1" applyAlignment="1">
      <alignment vertical="center" wrapText="1"/>
    </xf>
    <xf numFmtId="0" fontId="13" fillId="4" borderId="13" xfId="0" applyNumberFormat="1" applyFont="1" applyFill="1" applyBorder="1" applyAlignment="1">
      <alignment horizontal="center" vertical="center" wrapText="1"/>
    </xf>
    <xf numFmtId="0" fontId="13" fillId="4" borderId="13" xfId="0" applyNumberFormat="1" applyFont="1" applyFill="1" applyBorder="1" applyAlignment="1">
      <alignment horizontal="center" vertical="center"/>
    </xf>
    <xf numFmtId="0" fontId="11" fillId="0" borderId="6" xfId="0" applyNumberFormat="1" applyFont="1" applyFill="1" applyBorder="1" applyAlignment="1">
      <alignment vertical="center"/>
    </xf>
    <xf numFmtId="0" fontId="16" fillId="0" borderId="0" xfId="0" applyFont="1"/>
    <xf numFmtId="0" fontId="16" fillId="0" borderId="6" xfId="0" applyFont="1" applyBorder="1" applyAlignment="1">
      <alignment vertical="center"/>
    </xf>
    <xf numFmtId="0" fontId="17" fillId="6" borderId="6" xfId="0" applyFont="1" applyFill="1" applyBorder="1" applyAlignment="1">
      <alignment horizontal="center" vertical="center"/>
    </xf>
    <xf numFmtId="0" fontId="17" fillId="6" borderId="6" xfId="0" applyFont="1" applyFill="1" applyBorder="1" applyAlignment="1">
      <alignment horizontal="center" vertical="center" wrapText="1"/>
    </xf>
    <xf numFmtId="0" fontId="16" fillId="0" borderId="0" xfId="0" applyFont="1" applyAlignment="1">
      <alignment vertical="center"/>
    </xf>
    <xf numFmtId="0" fontId="16" fillId="0" borderId="1" xfId="0" applyFont="1" applyBorder="1"/>
    <xf numFmtId="0" fontId="16" fillId="0" borderId="2" xfId="0" applyFont="1" applyBorder="1"/>
    <xf numFmtId="0" fontId="16" fillId="0" borderId="3" xfId="0" applyFont="1" applyBorder="1"/>
    <xf numFmtId="0" fontId="16" fillId="0" borderId="16" xfId="0" applyFont="1" applyBorder="1"/>
    <xf numFmtId="0" fontId="16" fillId="0" borderId="0" xfId="0" applyFont="1" applyBorder="1"/>
    <xf numFmtId="0" fontId="17" fillId="7" borderId="0" xfId="0" applyFont="1" applyFill="1" applyBorder="1" applyAlignment="1">
      <alignment vertical="center"/>
    </xf>
    <xf numFmtId="0" fontId="16" fillId="0" borderId="4" xfId="0" applyFont="1" applyBorder="1"/>
    <xf numFmtId="0" fontId="17" fillId="0" borderId="6" xfId="0" applyNumberFormat="1" applyFont="1" applyBorder="1" applyAlignment="1">
      <alignment horizontal="center" vertical="center"/>
    </xf>
    <xf numFmtId="9" fontId="16" fillId="0" borderId="6" xfId="0" applyNumberFormat="1" applyFont="1" applyBorder="1" applyAlignment="1">
      <alignment horizontal="center" vertical="center"/>
    </xf>
    <xf numFmtId="9" fontId="17" fillId="0" borderId="6" xfId="0" applyNumberFormat="1" applyFont="1" applyBorder="1" applyAlignment="1">
      <alignment horizontal="center" vertical="center"/>
    </xf>
    <xf numFmtId="0" fontId="16" fillId="0" borderId="0" xfId="0" applyFont="1" applyBorder="1" applyAlignment="1"/>
    <xf numFmtId="9" fontId="16" fillId="0" borderId="6" xfId="2" applyFont="1" applyBorder="1" applyAlignment="1">
      <alignment horizontal="center" vertical="center"/>
    </xf>
    <xf numFmtId="0" fontId="17" fillId="3" borderId="6" xfId="0" applyNumberFormat="1" applyFont="1" applyFill="1" applyBorder="1" applyAlignment="1">
      <alignment horizontal="center" vertical="center" wrapText="1"/>
    </xf>
    <xf numFmtId="9" fontId="16" fillId="3" borderId="6" xfId="0" applyNumberFormat="1" applyFont="1" applyFill="1" applyBorder="1" applyAlignment="1">
      <alignment horizontal="center" vertical="center"/>
    </xf>
    <xf numFmtId="9" fontId="17" fillId="3" borderId="6" xfId="0" applyNumberFormat="1" applyFont="1" applyFill="1" applyBorder="1" applyAlignment="1">
      <alignment horizontal="center" vertical="center"/>
    </xf>
    <xf numFmtId="0" fontId="16" fillId="0" borderId="7" xfId="0" applyFont="1" applyBorder="1"/>
    <xf numFmtId="0" fontId="16" fillId="0" borderId="5" xfId="0" applyFont="1" applyBorder="1"/>
    <xf numFmtId="0" fontId="16" fillId="0" borderId="8" xfId="0" applyFont="1" applyBorder="1"/>
    <xf numFmtId="0" fontId="19" fillId="6" borderId="6" xfId="0" applyFont="1" applyFill="1" applyBorder="1" applyAlignment="1">
      <alignment horizontal="center" vertical="center"/>
    </xf>
    <xf numFmtId="0" fontId="17" fillId="0" borderId="15" xfId="0" applyNumberFormat="1" applyFont="1" applyBorder="1" applyAlignment="1">
      <alignment horizontal="center" vertical="center"/>
    </xf>
    <xf numFmtId="0" fontId="17" fillId="6" borderId="6" xfId="0" applyFont="1" applyFill="1" applyBorder="1" applyAlignment="1">
      <alignment horizontal="center" vertical="center"/>
    </xf>
    <xf numFmtId="0" fontId="16" fillId="7" borderId="0" xfId="0" applyFont="1" applyFill="1" applyBorder="1" applyAlignment="1">
      <alignment horizontal="center"/>
    </xf>
    <xf numFmtId="0" fontId="17" fillId="6" borderId="6" xfId="0" applyFont="1" applyFill="1" applyBorder="1" applyAlignment="1">
      <alignment horizontal="center" vertical="center" wrapText="1"/>
    </xf>
    <xf numFmtId="0" fontId="17" fillId="0" borderId="0" xfId="0" applyFont="1" applyFill="1" applyBorder="1" applyAlignment="1">
      <alignment horizontal="center" vertical="center"/>
    </xf>
    <xf numFmtId="0" fontId="16" fillId="0" borderId="0" xfId="0" applyFont="1" applyFill="1" applyBorder="1" applyAlignment="1">
      <alignment horizontal="center"/>
    </xf>
    <xf numFmtId="0" fontId="12" fillId="0" borderId="6" xfId="0" applyFont="1" applyBorder="1" applyAlignment="1">
      <alignment vertical="center"/>
    </xf>
    <xf numFmtId="9" fontId="12" fillId="0" borderId="6"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0" fontId="11" fillId="0" borderId="6" xfId="0" applyFont="1" applyBorder="1" applyAlignment="1">
      <alignment horizontal="center" vertical="center"/>
    </xf>
    <xf numFmtId="0" fontId="16" fillId="7" borderId="9" xfId="0" applyFont="1" applyFill="1" applyBorder="1" applyAlignment="1">
      <alignment vertical="center" wrapText="1"/>
    </xf>
    <xf numFmtId="0" fontId="16" fillId="0" borderId="6" xfId="0" applyFont="1" applyBorder="1" applyAlignment="1">
      <alignment vertical="center" wrapText="1"/>
    </xf>
    <xf numFmtId="0" fontId="16" fillId="7" borderId="6" xfId="0" applyFont="1" applyFill="1" applyBorder="1" applyAlignment="1">
      <alignment vertical="center" wrapText="1"/>
    </xf>
    <xf numFmtId="0" fontId="17" fillId="6" borderId="6" xfId="0" applyFont="1" applyFill="1" applyBorder="1" applyAlignment="1">
      <alignment horizontal="center" vertical="center" wrapText="1"/>
    </xf>
    <xf numFmtId="0" fontId="17" fillId="6" borderId="6" xfId="0" applyFont="1" applyFill="1" applyBorder="1" applyAlignment="1">
      <alignment horizontal="center" vertical="center"/>
    </xf>
    <xf numFmtId="0" fontId="16" fillId="7" borderId="0" xfId="0" applyFont="1" applyFill="1" applyBorder="1" applyAlignment="1">
      <alignment horizontal="center"/>
    </xf>
    <xf numFmtId="0" fontId="11" fillId="7" borderId="0" xfId="0" applyFont="1" applyFill="1" applyAlignment="1">
      <alignment horizontal="center" vertical="center" wrapText="1"/>
    </xf>
    <xf numFmtId="0" fontId="11" fillId="3" borderId="6" xfId="0" applyFont="1" applyFill="1" applyBorder="1" applyAlignment="1">
      <alignment horizontal="center" vertical="center"/>
    </xf>
    <xf numFmtId="1" fontId="11" fillId="0" borderId="6" xfId="0" applyNumberFormat="1" applyFont="1" applyBorder="1" applyAlignment="1">
      <alignment horizontal="center" vertical="center"/>
    </xf>
    <xf numFmtId="9" fontId="16" fillId="0" borderId="6" xfId="2" applyFont="1" applyBorder="1" applyAlignment="1">
      <alignment horizontal="center" vertical="center"/>
    </xf>
    <xf numFmtId="0" fontId="17" fillId="6" borderId="6" xfId="0" applyFont="1" applyFill="1" applyBorder="1" applyAlignment="1">
      <alignment horizontal="center" vertical="center"/>
    </xf>
    <xf numFmtId="0" fontId="16" fillId="7" borderId="0" xfId="0" applyFont="1" applyFill="1" applyBorder="1" applyAlignment="1">
      <alignment horizontal="center"/>
    </xf>
    <xf numFmtId="0" fontId="17" fillId="6" borderId="6" xfId="0" applyFont="1" applyFill="1" applyBorder="1" applyAlignment="1">
      <alignment horizontal="center" vertical="center" wrapText="1"/>
    </xf>
    <xf numFmtId="9" fontId="16" fillId="0" borderId="6" xfId="2" applyFont="1" applyBorder="1" applyAlignment="1">
      <alignment horizontal="center" vertical="center"/>
    </xf>
    <xf numFmtId="0" fontId="12" fillId="0" borderId="6" xfId="0" applyFont="1" applyBorder="1"/>
    <xf numFmtId="9" fontId="16" fillId="0" borderId="6" xfId="0" applyNumberFormat="1" applyFont="1" applyBorder="1" applyAlignment="1">
      <alignment horizontal="center" vertical="center"/>
    </xf>
    <xf numFmtId="0" fontId="16" fillId="0" borderId="6" xfId="0" applyFont="1" applyBorder="1" applyAlignment="1">
      <alignment horizontal="justify" vertical="justify" wrapText="1"/>
    </xf>
    <xf numFmtId="0" fontId="12" fillId="0" borderId="0" xfId="0" applyFont="1" applyAlignment="1">
      <alignment horizontal="center" vertical="center"/>
    </xf>
    <xf numFmtId="9" fontId="12" fillId="0" borderId="0" xfId="0" applyNumberFormat="1" applyFont="1" applyAlignment="1">
      <alignment horizontal="center"/>
    </xf>
    <xf numFmtId="0" fontId="16" fillId="0" borderId="9" xfId="0" applyFont="1" applyFill="1" applyBorder="1" applyAlignment="1">
      <alignment vertical="center" wrapText="1"/>
    </xf>
    <xf numFmtId="0" fontId="20" fillId="7" borderId="6" xfId="0" applyFont="1" applyFill="1" applyBorder="1" applyAlignment="1">
      <alignment horizontal="center" vertical="center" wrapText="1"/>
    </xf>
    <xf numFmtId="0" fontId="20" fillId="7" borderId="6" xfId="0" applyFont="1" applyFill="1" applyBorder="1" applyAlignment="1">
      <alignment vertical="center" wrapText="1"/>
    </xf>
    <xf numFmtId="0" fontId="12" fillId="7" borderId="6" xfId="0" applyFont="1" applyFill="1" applyBorder="1" applyAlignment="1">
      <alignment horizontal="center" vertical="center" wrapText="1"/>
    </xf>
    <xf numFmtId="0" fontId="12" fillId="7" borderId="6" xfId="0" applyFont="1" applyFill="1" applyBorder="1" applyAlignment="1">
      <alignment horizontal="center" vertical="center"/>
    </xf>
    <xf numFmtId="1" fontId="1" fillId="7" borderId="6" xfId="2" applyNumberFormat="1" applyFont="1" applyFill="1" applyBorder="1" applyAlignment="1">
      <alignment horizontal="center" vertical="center"/>
    </xf>
    <xf numFmtId="1" fontId="1" fillId="7" borderId="6" xfId="0" applyNumberFormat="1" applyFont="1" applyFill="1" applyBorder="1" applyAlignment="1">
      <alignment horizontal="center" vertical="center"/>
    </xf>
    <xf numFmtId="14" fontId="21" fillId="0" borderId="6" xfId="0" applyNumberFormat="1" applyFont="1" applyBorder="1" applyAlignment="1">
      <alignment horizontal="center" vertical="center" wrapText="1"/>
    </xf>
    <xf numFmtId="0" fontId="12" fillId="7" borderId="6" xfId="0" applyFont="1" applyFill="1" applyBorder="1" applyAlignment="1">
      <alignment vertical="center" wrapText="1"/>
    </xf>
    <xf numFmtId="0" fontId="12" fillId="7" borderId="6" xfId="0" applyFont="1" applyFill="1" applyBorder="1" applyAlignment="1">
      <alignment vertical="center"/>
    </xf>
    <xf numFmtId="1" fontId="1" fillId="7" borderId="15" xfId="0" applyNumberFormat="1" applyFont="1" applyFill="1" applyBorder="1" applyAlignment="1">
      <alignment horizontal="center" vertical="center" wrapText="1"/>
    </xf>
    <xf numFmtId="0" fontId="1" fillId="7" borderId="6" xfId="0" applyFont="1" applyFill="1" applyBorder="1" applyAlignment="1">
      <alignment horizontal="center" vertical="center"/>
    </xf>
    <xf numFmtId="1" fontId="1" fillId="7" borderId="7" xfId="0" applyNumberFormat="1" applyFont="1" applyFill="1" applyBorder="1" applyAlignment="1">
      <alignment horizontal="center" vertical="center" wrapText="1"/>
    </xf>
    <xf numFmtId="1" fontId="12" fillId="0" borderId="6" xfId="0" applyNumberFormat="1" applyFont="1" applyBorder="1" applyAlignment="1">
      <alignment horizontal="center" vertical="center"/>
    </xf>
    <xf numFmtId="0" fontId="12" fillId="0" borderId="6" xfId="0" applyFont="1" applyBorder="1" applyAlignment="1">
      <alignment vertical="center" wrapText="1"/>
    </xf>
    <xf numFmtId="0" fontId="20" fillId="9" borderId="6" xfId="0" applyFont="1" applyFill="1" applyBorder="1" applyAlignment="1">
      <alignment horizontal="center" vertical="center" wrapText="1"/>
    </xf>
    <xf numFmtId="1" fontId="12" fillId="0" borderId="6" xfId="2" applyNumberFormat="1" applyFont="1" applyBorder="1" applyAlignment="1">
      <alignment horizontal="center" vertical="center"/>
    </xf>
    <xf numFmtId="0" fontId="20" fillId="7" borderId="0" xfId="0" applyFont="1" applyFill="1" applyAlignment="1">
      <alignment horizontal="center" vertical="center" wrapText="1"/>
    </xf>
    <xf numFmtId="9" fontId="12" fillId="0" borderId="0" xfId="0" applyNumberFormat="1" applyFont="1" applyAlignment="1">
      <alignment horizontal="center" vertical="center"/>
    </xf>
    <xf numFmtId="0" fontId="20" fillId="7" borderId="0" xfId="0" applyFont="1" applyFill="1" applyAlignment="1">
      <alignment vertical="center" wrapText="1"/>
    </xf>
    <xf numFmtId="0" fontId="12" fillId="0" borderId="0" xfId="0" applyFont="1" applyAlignment="1">
      <alignment horizontal="center" vertical="center" wrapText="1"/>
    </xf>
    <xf numFmtId="9" fontId="12" fillId="0" borderId="0" xfId="2" applyFont="1" applyBorder="1" applyAlignment="1">
      <alignment horizontal="center" vertical="center"/>
    </xf>
    <xf numFmtId="2" fontId="12" fillId="0" borderId="0" xfId="2" applyNumberFormat="1" applyFont="1" applyBorder="1" applyAlignment="1">
      <alignment horizontal="center" vertical="center"/>
    </xf>
    <xf numFmtId="2" fontId="12" fillId="0" borderId="0" xfId="0" applyNumberFormat="1" applyFont="1" applyAlignment="1">
      <alignment horizontal="center" vertical="center"/>
    </xf>
    <xf numFmtId="9" fontId="16" fillId="3" borderId="6" xfId="2" applyFont="1" applyFill="1" applyBorder="1" applyAlignment="1">
      <alignment horizontal="center" vertical="center"/>
    </xf>
    <xf numFmtId="0" fontId="16" fillId="0" borderId="6" xfId="0" applyFont="1" applyBorder="1" applyAlignment="1">
      <alignment horizontal="justify" vertical="center" wrapText="1"/>
    </xf>
    <xf numFmtId="9" fontId="12" fillId="0" borderId="0" xfId="2" applyFont="1"/>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9" fillId="6" borderId="9" xfId="0" applyFont="1" applyFill="1" applyBorder="1" applyAlignment="1">
      <alignment horizontal="center" vertical="center"/>
    </xf>
    <xf numFmtId="0" fontId="19" fillId="6" borderId="10" xfId="0" applyFont="1" applyFill="1" applyBorder="1" applyAlignment="1">
      <alignment horizontal="center" vertical="center"/>
    </xf>
    <xf numFmtId="0" fontId="19" fillId="6" borderId="11" xfId="0" applyFont="1" applyFill="1" applyBorder="1" applyAlignment="1">
      <alignment horizontal="center" vertical="center"/>
    </xf>
    <xf numFmtId="0" fontId="17" fillId="6" borderId="6" xfId="0" applyFont="1" applyFill="1" applyBorder="1" applyAlignment="1">
      <alignment horizontal="center" vertical="center"/>
    </xf>
    <xf numFmtId="0" fontId="16" fillId="0" borderId="6" xfId="0" applyFont="1" applyBorder="1" applyAlignment="1">
      <alignment horizontal="center"/>
    </xf>
    <xf numFmtId="0" fontId="16" fillId="0" borderId="6" xfId="0" applyNumberFormat="1" applyFont="1" applyBorder="1" applyAlignment="1">
      <alignment horizontal="center" vertical="center"/>
    </xf>
    <xf numFmtId="0" fontId="16" fillId="0" borderId="6" xfId="0" applyFont="1" applyBorder="1" applyAlignment="1">
      <alignment horizontal="center" vertical="center" wrapText="1"/>
    </xf>
    <xf numFmtId="0" fontId="18" fillId="4" borderId="6" xfId="0" applyFont="1" applyFill="1" applyBorder="1" applyAlignment="1">
      <alignment horizontal="center" vertical="center"/>
    </xf>
    <xf numFmtId="0" fontId="17" fillId="6" borderId="9"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6" fillId="0" borderId="6" xfId="0" applyFont="1" applyBorder="1" applyAlignment="1">
      <alignment horizontal="center" vertical="center"/>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7" borderId="0" xfId="0" applyFont="1" applyFill="1" applyBorder="1" applyAlignment="1">
      <alignment horizontal="center"/>
    </xf>
    <xf numFmtId="0" fontId="16" fillId="7" borderId="9" xfId="0" applyNumberFormat="1" applyFont="1" applyFill="1" applyBorder="1" applyAlignment="1">
      <alignment horizontal="center" vertical="center" wrapText="1"/>
    </xf>
    <xf numFmtId="0" fontId="16" fillId="7" borderId="11"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xf>
    <xf numFmtId="0" fontId="16" fillId="0" borderId="12" xfId="0" applyNumberFormat="1" applyFont="1" applyFill="1" applyBorder="1" applyAlignment="1">
      <alignment horizontal="center" vertical="center"/>
    </xf>
    <xf numFmtId="0" fontId="16" fillId="0" borderId="14" xfId="0" applyNumberFormat="1" applyFont="1" applyFill="1" applyBorder="1" applyAlignment="1">
      <alignment horizontal="center" vertical="center"/>
    </xf>
    <xf numFmtId="0" fontId="16" fillId="0" borderId="15" xfId="0" applyNumberFormat="1" applyFont="1" applyFill="1" applyBorder="1" applyAlignment="1">
      <alignment horizontal="center" vertical="center"/>
    </xf>
    <xf numFmtId="0" fontId="17" fillId="5" borderId="6"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8" fillId="2" borderId="6" xfId="0" applyNumberFormat="1" applyFont="1" applyFill="1" applyBorder="1" applyAlignment="1">
      <alignment horizontal="center" vertical="center"/>
    </xf>
    <xf numFmtId="0" fontId="17" fillId="6" borderId="6" xfId="0" applyNumberFormat="1" applyFont="1" applyFill="1" applyBorder="1" applyAlignment="1">
      <alignment horizontal="center" vertical="center"/>
    </xf>
    <xf numFmtId="0" fontId="17" fillId="6" borderId="6" xfId="0" applyFont="1" applyFill="1" applyBorder="1" applyAlignment="1">
      <alignment horizontal="center" vertical="center" wrapText="1"/>
    </xf>
    <xf numFmtId="0" fontId="16" fillId="0" borderId="6" xfId="0" applyFont="1" applyBorder="1" applyAlignment="1">
      <alignment horizontal="justify" vertical="center" wrapText="1"/>
    </xf>
    <xf numFmtId="0" fontId="16" fillId="0" borderId="9" xfId="0" applyFont="1" applyBorder="1" applyAlignment="1">
      <alignment horizontal="justify" vertical="center" wrapText="1"/>
    </xf>
    <xf numFmtId="0" fontId="16" fillId="0" borderId="10" xfId="0" applyFont="1" applyBorder="1" applyAlignment="1">
      <alignment horizontal="justify" vertical="center"/>
    </xf>
    <xf numFmtId="0" fontId="16" fillId="0" borderId="11" xfId="0" applyFont="1" applyBorder="1" applyAlignment="1">
      <alignment horizontal="justify"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justify" vertical="center"/>
    </xf>
    <xf numFmtId="0" fontId="13" fillId="8" borderId="6" xfId="0" applyFont="1" applyFill="1" applyBorder="1" applyAlignment="1">
      <alignment horizontal="center" vertical="center"/>
    </xf>
    <xf numFmtId="0" fontId="11" fillId="6" borderId="6" xfId="0" applyFont="1" applyFill="1" applyBorder="1" applyAlignment="1">
      <alignment horizontal="center" vertical="center" wrapText="1"/>
    </xf>
    <xf numFmtId="10" fontId="16" fillId="0" borderId="6" xfId="2" applyNumberFormat="1" applyFont="1" applyBorder="1" applyAlignment="1">
      <alignment horizontal="center" vertical="center"/>
    </xf>
  </cellXfs>
  <cellStyles count="30">
    <cellStyle name="Millares [0] 2" xfId="15" xr:uid="{6A8483B9-ECBC-4059-B8C3-0DE74E4B4D58}"/>
    <cellStyle name="Millares [0] 3" xfId="24" xr:uid="{63988AE1-4273-4B6E-927C-C14832D17CE6}"/>
    <cellStyle name="Millares [0] 4" xfId="28" xr:uid="{286AC1EE-89AF-44E3-A7DA-0D9A8FAD2DB2}"/>
    <cellStyle name="Normal" xfId="0" builtinId="0"/>
    <cellStyle name="Normal 2" xfId="1" xr:uid="{00000000-0005-0000-0000-000001000000}"/>
    <cellStyle name="Normal 3" xfId="3" xr:uid="{F7758CCE-9F93-49F9-AF21-2B99E70CFA05}"/>
    <cellStyle name="Normal 4" xfId="6" xr:uid="{345AF293-9E7C-4982-97CE-D03E973C8590}"/>
    <cellStyle name="Normal 4 2" xfId="17" xr:uid="{E1AE85E8-B4FB-417A-9E19-4DEB55933FCA}"/>
    <cellStyle name="Normal 4 2 2" xfId="26" xr:uid="{72CA24E5-818B-434F-AA4A-C1481AA16E55}"/>
    <cellStyle name="Normal 4 2 3" xfId="29" xr:uid="{354A1256-490B-4D54-B8A1-6BBC8BE548EA}"/>
    <cellStyle name="Normal 4 3" xfId="11" xr:uid="{8EA7F038-9949-41C2-A581-742347DEF6F5}"/>
    <cellStyle name="Normal 4 4" xfId="20" xr:uid="{26B49FC9-110E-4CEC-956C-AF9891C48118}"/>
    <cellStyle name="Normal 5" xfId="5" xr:uid="{41D2F34F-163F-4753-8270-ACC4621C79C3}"/>
    <cellStyle name="Normal 5 2" xfId="8" xr:uid="{885A0DE5-A1C8-46BB-9B2C-5135E8BD8683}"/>
    <cellStyle name="Normal 5 2 2" xfId="13" xr:uid="{DB85A996-1F36-46DA-8C4C-A2847A040AE0}"/>
    <cellStyle name="Normal 5 2 3" xfId="22" xr:uid="{71D214C1-665D-4DFD-B2C4-1360BB5BD372}"/>
    <cellStyle name="Normal 5 3" xfId="10" xr:uid="{54594AA7-9BEA-42C0-AE3B-5C9679164DE0}"/>
    <cellStyle name="Normal 5 4" xfId="19" xr:uid="{54BE5440-ED9E-4A6A-B538-1F5074FC3CE4}"/>
    <cellStyle name="Normal 6" xfId="9" xr:uid="{A224C17C-F198-41C1-8CE5-4E0CBE33BD81}"/>
    <cellStyle name="Normal 6 2" xfId="16" xr:uid="{7028E6F8-E0C9-4C57-9D44-6BF61FA90FA6}"/>
    <cellStyle name="Normal 6 2 2" xfId="25" xr:uid="{64053D12-530C-4327-B732-C640211C1646}"/>
    <cellStyle name="Normal 6 3" xfId="14" xr:uid="{3161B6E8-B281-4DF4-9179-FD5F60AED656}"/>
    <cellStyle name="Normal 6 4" xfId="23" xr:uid="{DF15C249-8618-4D38-B988-F58772F7D4EE}"/>
    <cellStyle name="Porcentaje" xfId="2" builtinId="5"/>
    <cellStyle name="Porcentaje 2" xfId="4" xr:uid="{44D2852C-D7CB-4F2E-92A1-0BB6E21F600F}"/>
    <cellStyle name="Porcentaje 3" xfId="7" xr:uid="{23A88524-4B36-46DC-9CDD-EF35CD4EBA67}"/>
    <cellStyle name="Porcentaje 3 2" xfId="18" xr:uid="{14AAA4A5-266B-42C6-BBD5-3031CD948D92}"/>
    <cellStyle name="Porcentaje 3 2 2" xfId="27" xr:uid="{2E117AC9-E078-48DB-A131-7BCD0344577E}"/>
    <cellStyle name="Porcentaje 3 3" xfId="12" xr:uid="{DDF6849B-1CD4-4E53-B5C3-C39809C7DDCA}"/>
    <cellStyle name="Porcentaje 3 4" xfId="21" xr:uid="{7A377E93-E562-41D4-8F54-4A91A5F147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'PAII-77_AP'!$E$15</c:f>
              <c:strCache>
                <c:ptCount val="1"/>
                <c:pt idx="0">
                  <c:v>Ejecutado</c:v>
                </c:pt>
              </c:strCache>
            </c:strRef>
          </c:tx>
          <c:spPr>
            <a:solidFill>
              <a:srgbClr val="00B0F0"/>
            </a:solidFill>
            <a:ln>
              <a:noFill/>
            </a:ln>
            <a:effectLst/>
          </c:spPr>
          <c:invertIfNegative val="0"/>
          <c:cat>
            <c:strRef>
              <c:f>'PAII-77_AP'!$C$16:$C$19</c:f>
              <c:strCache>
                <c:ptCount val="4"/>
                <c:pt idx="0">
                  <c:v>ENE - MAR</c:v>
                </c:pt>
                <c:pt idx="1">
                  <c:v>ABR - JUN</c:v>
                </c:pt>
                <c:pt idx="2">
                  <c:v>JUL - SEPT</c:v>
                </c:pt>
                <c:pt idx="3">
                  <c:v>OCT - DIC</c:v>
                </c:pt>
              </c:strCache>
            </c:strRef>
          </c:cat>
          <c:val>
            <c:numRef>
              <c:f>'PAII-77_AP'!$E$16:$E$19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1-003F-4DE7-ABB2-7F98ADCA00E2}"/>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'PAII-77_AP'!$D$15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'PAII-77_AP'!$C$16:$C$19</c:f>
              <c:strCache>
                <c:ptCount val="4"/>
                <c:pt idx="0">
                  <c:v>ENE - MAR</c:v>
                </c:pt>
                <c:pt idx="1">
                  <c:v>ABR - JUN</c:v>
                </c:pt>
                <c:pt idx="2">
                  <c:v>JUL - SEPT</c:v>
                </c:pt>
                <c:pt idx="3">
                  <c:v>OCT - DIC</c:v>
                </c:pt>
              </c:strCache>
            </c:strRef>
          </c:cat>
          <c:val>
            <c:numRef>
              <c:f>'PAII-77_AP'!$D$16:$D$19</c:f>
              <c:numCache>
                <c:formatCode>0%</c:formatCode>
                <c:ptCount val="4"/>
                <c:pt idx="0">
                  <c:v>0</c:v>
                </c:pt>
                <c:pt idx="1">
                  <c:v>0</c:v>
                </c:pt>
                <c:pt idx="2">
                  <c:v>1</c:v>
                </c:pt>
                <c:pt idx="3">
                  <c:v>0</c:v>
                </c:pt>
              </c:numCache>
            </c:numRef>
          </c:val>
          <c:smooth val="0"/>
          <c:extLst>
            <c:ext xmlns:c16="http://schemas.microsoft.com/office/drawing/2014/chart" uri="{C3380CC4-5D6E-409C-BE32-E72D297353CC}">
              <c16:uniqueId val="{00000000-003F-4DE7-ABB2-7F98ADCA00E2}"/>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'PAII-92_AP'!$E$15</c:f>
              <c:strCache>
                <c:ptCount val="1"/>
                <c:pt idx="0">
                  <c:v>Ejecutado</c:v>
                </c:pt>
              </c:strCache>
            </c:strRef>
          </c:tx>
          <c:spPr>
            <a:solidFill>
              <a:srgbClr val="00B0F0"/>
            </a:solidFill>
            <a:ln>
              <a:noFill/>
            </a:ln>
            <a:effectLst/>
          </c:spPr>
          <c:invertIfNegative val="0"/>
          <c:cat>
            <c:strRef>
              <c:f>'PAII-77_AP'!$C$16:$C$19</c:f>
              <c:strCache>
                <c:ptCount val="4"/>
                <c:pt idx="0">
                  <c:v>ENE - MAR</c:v>
                </c:pt>
                <c:pt idx="1">
                  <c:v>ABR - JUN</c:v>
                </c:pt>
                <c:pt idx="2">
                  <c:v>JUL - SEPT</c:v>
                </c:pt>
                <c:pt idx="3">
                  <c:v>OCT - DIC</c:v>
                </c:pt>
              </c:strCache>
            </c:strRef>
          </c:cat>
          <c:val>
            <c:numRef>
              <c:f>'PAII-92_AP'!$E$16:$E$19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0-D4A0-4685-B584-B47AFEF4B9FB}"/>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'PAII-92_AP'!$D$15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'PAII-92_AP'!$C$16:$C$19</c:f>
              <c:strCache>
                <c:ptCount val="4"/>
                <c:pt idx="0">
                  <c:v>ENE - MAR</c:v>
                </c:pt>
                <c:pt idx="1">
                  <c:v>ABR - JUN</c:v>
                </c:pt>
                <c:pt idx="2">
                  <c:v>JUL - SEPT</c:v>
                </c:pt>
                <c:pt idx="3">
                  <c:v>OCT - DIC</c:v>
                </c:pt>
              </c:strCache>
            </c:strRef>
          </c:cat>
          <c:val>
            <c:numRef>
              <c:f>'PAII-92_AP'!$D$16:$D$19</c:f>
              <c:numCache>
                <c:formatCode>0%</c:formatCode>
                <c:ptCount val="4"/>
                <c:pt idx="0">
                  <c:v>0</c:v>
                </c:pt>
                <c:pt idx="1">
                  <c:v>2.6666666666666668E-2</c:v>
                </c:pt>
                <c:pt idx="2">
                  <c:v>0</c:v>
                </c:pt>
                <c:pt idx="3">
                  <c:v>0.97333333333333338</c:v>
                </c:pt>
              </c:numCache>
            </c:numRef>
          </c:val>
          <c:smooth val="0"/>
          <c:extLst>
            <c:ext xmlns:c16="http://schemas.microsoft.com/office/drawing/2014/chart" uri="{C3380CC4-5D6E-409C-BE32-E72D297353CC}">
              <c16:uniqueId val="{00000001-D4A0-4685-B584-B47AFEF4B9FB}"/>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'PAII-77_AP'!$C$20</c:f>
              <c:strCache>
                <c:ptCount val="1"/>
                <c:pt idx="0">
                  <c:v>Ejec/Prog
Vigencia</c:v>
                </c:pt>
              </c:strCache>
            </c:strRef>
          </c:cat>
          <c:val>
            <c:numRef>
              <c:f>'PAII-77_AP'!$D$20</c:f>
              <c:numCache>
                <c:formatCode>0%</c:formatCode>
                <c:ptCount val="1"/>
                <c:pt idx="0">
                  <c:v>1</c:v>
                </c:pt>
              </c:numCache>
            </c:numRef>
          </c:val>
          <c:extLst>
            <c:ext xmlns:c16="http://schemas.microsoft.com/office/drawing/2014/chart" uri="{C3380CC4-5D6E-409C-BE32-E72D297353CC}">
              <c16:uniqueId val="{00000000-6BB6-4F2F-9BDE-924AA152D411}"/>
            </c:ext>
          </c:extLst>
        </c:ser>
        <c:ser>
          <c:idx val="1"/>
          <c:order val="1"/>
          <c:spPr>
            <a:solidFill>
              <a:schemeClr val="accent2"/>
            </a:solidFill>
            <a:ln>
              <a:noFill/>
            </a:ln>
            <a:effectLst/>
          </c:spPr>
          <c:invertIfNegative val="0"/>
          <c:cat>
            <c:strRef>
              <c:f>'PAII-77_AP'!$C$20</c:f>
              <c:strCache>
                <c:ptCount val="1"/>
                <c:pt idx="0">
                  <c:v>Ejec/Prog
Vigencia</c:v>
                </c:pt>
              </c:strCache>
            </c:strRef>
          </c:cat>
          <c:val>
            <c:numRef>
              <c:f>'PAII-77_AP'!$E$20</c:f>
              <c:numCache>
                <c:formatCode>0%</c:formatCode>
                <c:ptCount val="1"/>
                <c:pt idx="0">
                  <c:v>0</c:v>
                </c:pt>
              </c:numCache>
            </c:numRef>
          </c:val>
          <c:extLst>
            <c:ext xmlns:c16="http://schemas.microsoft.com/office/drawing/2014/chart" uri="{C3380CC4-5D6E-409C-BE32-E72D297353CC}">
              <c16:uniqueId val="{00000001-6BB6-4F2F-9BDE-924AA152D411}"/>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'PAII-77_AP'!$C$20</c:f>
              <c:strCache>
                <c:ptCount val="1"/>
                <c:pt idx="0">
                  <c:v>Ejec/Prog
Vigencia</c:v>
                </c:pt>
              </c:strCache>
            </c:strRef>
          </c:cat>
          <c:val>
            <c:numRef>
              <c:f>'PAII-77_AP'!$D$20</c:f>
              <c:numCache>
                <c:formatCode>0%</c:formatCode>
                <c:ptCount val="1"/>
                <c:pt idx="0">
                  <c:v>1</c:v>
                </c:pt>
              </c:numCache>
            </c:numRef>
          </c:val>
          <c:extLst>
            <c:ext xmlns:c16="http://schemas.microsoft.com/office/drawing/2014/chart" uri="{C3380CC4-5D6E-409C-BE32-E72D297353CC}">
              <c16:uniqueId val="{00000000-6074-4FD2-87F2-D4332D5601C2}"/>
            </c:ext>
          </c:extLst>
        </c:ser>
        <c:ser>
          <c:idx val="1"/>
          <c:order val="1"/>
          <c:spPr>
            <a:solidFill>
              <a:schemeClr val="accent2"/>
            </a:solidFill>
            <a:ln>
              <a:noFill/>
            </a:ln>
            <a:effectLst/>
          </c:spPr>
          <c:invertIfNegative val="0"/>
          <c:cat>
            <c:strRef>
              <c:f>'PAII-77_AP'!$C$20</c:f>
              <c:strCache>
                <c:ptCount val="1"/>
                <c:pt idx="0">
                  <c:v>Ejec/Prog
Vigencia</c:v>
                </c:pt>
              </c:strCache>
            </c:strRef>
          </c:cat>
          <c:val>
            <c:numRef>
              <c:f>'PAII-77_AP'!$E$20</c:f>
              <c:numCache>
                <c:formatCode>0%</c:formatCode>
                <c:ptCount val="1"/>
                <c:pt idx="0">
                  <c:v>0</c:v>
                </c:pt>
              </c:numCache>
            </c:numRef>
          </c:val>
          <c:extLst>
            <c:ext xmlns:c16="http://schemas.microsoft.com/office/drawing/2014/chart" uri="{C3380CC4-5D6E-409C-BE32-E72D297353CC}">
              <c16:uniqueId val="{00000001-6074-4FD2-87F2-D4332D5601C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'PAII-77_AP'!$E$15</c:f>
              <c:strCache>
                <c:ptCount val="1"/>
                <c:pt idx="0">
                  <c:v>Ejecutado</c:v>
                </c:pt>
              </c:strCache>
            </c:strRef>
          </c:tx>
          <c:spPr>
            <a:solidFill>
              <a:srgbClr val="00B0F0"/>
            </a:solidFill>
            <a:ln>
              <a:noFill/>
            </a:ln>
            <a:effectLst/>
          </c:spPr>
          <c:invertIfNegative val="0"/>
          <c:cat>
            <c:strRef>
              <c:f>'PAII-77_AP'!$C$16:$C$19</c:f>
              <c:strCache>
                <c:ptCount val="4"/>
                <c:pt idx="0">
                  <c:v>ENE - MAR</c:v>
                </c:pt>
                <c:pt idx="1">
                  <c:v>ABR - JUN</c:v>
                </c:pt>
                <c:pt idx="2">
                  <c:v>JUL - SEPT</c:v>
                </c:pt>
                <c:pt idx="3">
                  <c:v>OCT - DIC</c:v>
                </c:pt>
              </c:strCache>
            </c:strRef>
          </c:cat>
          <c:val>
            <c:numRef>
              <c:f>'PAII-77_AP'!$E$16:$E$19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0-2B03-4BBC-9E9F-A82AC961CDE5}"/>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'PAII-77_AP'!$D$15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'PAII-77_AP'!$C$16:$C$19</c:f>
              <c:strCache>
                <c:ptCount val="4"/>
                <c:pt idx="0">
                  <c:v>ENE - MAR</c:v>
                </c:pt>
                <c:pt idx="1">
                  <c:v>ABR - JUN</c:v>
                </c:pt>
                <c:pt idx="2">
                  <c:v>JUL - SEPT</c:v>
                </c:pt>
                <c:pt idx="3">
                  <c:v>OCT - DIC</c:v>
                </c:pt>
              </c:strCache>
            </c:strRef>
          </c:cat>
          <c:val>
            <c:numRef>
              <c:f>'PAII-77_AP'!$D$16:$D$19</c:f>
              <c:numCache>
                <c:formatCode>0%</c:formatCode>
                <c:ptCount val="4"/>
                <c:pt idx="0">
                  <c:v>0</c:v>
                </c:pt>
                <c:pt idx="1">
                  <c:v>0</c:v>
                </c:pt>
                <c:pt idx="2">
                  <c:v>1</c:v>
                </c:pt>
                <c:pt idx="3">
                  <c:v>0</c:v>
                </c:pt>
              </c:numCache>
            </c:numRef>
          </c:val>
          <c:smooth val="0"/>
          <c:extLst>
            <c:ext xmlns:c16="http://schemas.microsoft.com/office/drawing/2014/chart" uri="{C3380CC4-5D6E-409C-BE32-E72D297353CC}">
              <c16:uniqueId val="{00000001-2B03-4BBC-9E9F-A82AC961CDE5}"/>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'PAII-77_AP'!$C$20</c:f>
              <c:strCache>
                <c:ptCount val="1"/>
                <c:pt idx="0">
                  <c:v>Ejec/Prog
Vigencia</c:v>
                </c:pt>
              </c:strCache>
            </c:strRef>
          </c:cat>
          <c:val>
            <c:numRef>
              <c:f>'PAII-77_AP'!$D$20</c:f>
              <c:numCache>
                <c:formatCode>0%</c:formatCode>
                <c:ptCount val="1"/>
                <c:pt idx="0">
                  <c:v>1</c:v>
                </c:pt>
              </c:numCache>
            </c:numRef>
          </c:val>
          <c:extLst>
            <c:ext xmlns:c16="http://schemas.microsoft.com/office/drawing/2014/chart" uri="{C3380CC4-5D6E-409C-BE32-E72D297353CC}">
              <c16:uniqueId val="{00000000-B409-45BF-8D99-880D5393A442}"/>
            </c:ext>
          </c:extLst>
        </c:ser>
        <c:ser>
          <c:idx val="1"/>
          <c:order val="1"/>
          <c:spPr>
            <a:solidFill>
              <a:schemeClr val="accent2"/>
            </a:solidFill>
            <a:ln>
              <a:noFill/>
            </a:ln>
            <a:effectLst/>
          </c:spPr>
          <c:invertIfNegative val="0"/>
          <c:cat>
            <c:strRef>
              <c:f>'PAII-77_AP'!$C$20</c:f>
              <c:strCache>
                <c:ptCount val="1"/>
                <c:pt idx="0">
                  <c:v>Ejec/Prog
Vigencia</c:v>
                </c:pt>
              </c:strCache>
            </c:strRef>
          </c:cat>
          <c:val>
            <c:numRef>
              <c:f>'PAII-77_AP'!$E$20</c:f>
              <c:numCache>
                <c:formatCode>0%</c:formatCode>
                <c:ptCount val="1"/>
                <c:pt idx="0">
                  <c:v>0</c:v>
                </c:pt>
              </c:numCache>
            </c:numRef>
          </c:val>
          <c:extLst>
            <c:ext xmlns:c16="http://schemas.microsoft.com/office/drawing/2014/chart" uri="{C3380CC4-5D6E-409C-BE32-E72D297353CC}">
              <c16:uniqueId val="{00000001-B409-45BF-8D99-880D5393A44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'PAII-78_AP'!$E$15</c:f>
              <c:strCache>
                <c:ptCount val="1"/>
                <c:pt idx="0">
                  <c:v>Ejecutado</c:v>
                </c:pt>
              </c:strCache>
            </c:strRef>
          </c:tx>
          <c:spPr>
            <a:solidFill>
              <a:srgbClr val="00B0F0"/>
            </a:solidFill>
            <a:ln>
              <a:noFill/>
            </a:ln>
            <a:effectLst/>
          </c:spPr>
          <c:invertIfNegative val="0"/>
          <c:cat>
            <c:strRef>
              <c:f>'PAII-77_AP'!$C$16:$C$19</c:f>
              <c:strCache>
                <c:ptCount val="4"/>
                <c:pt idx="0">
                  <c:v>ENE - MAR</c:v>
                </c:pt>
                <c:pt idx="1">
                  <c:v>ABR - JUN</c:v>
                </c:pt>
                <c:pt idx="2">
                  <c:v>JUL - SEPT</c:v>
                </c:pt>
                <c:pt idx="3">
                  <c:v>OCT - DIC</c:v>
                </c:pt>
              </c:strCache>
            </c:strRef>
          </c:cat>
          <c:val>
            <c:numRef>
              <c:f>'PAII-78_AP'!$E$16:$E$19</c:f>
              <c:numCache>
                <c:formatCode>0%</c:formatCode>
                <c:ptCount val="4"/>
                <c:pt idx="0">
                  <c:v>1.1834319526627219E-2</c:v>
                </c:pt>
                <c:pt idx="1">
                  <c:v>0</c:v>
                </c:pt>
                <c:pt idx="2">
                  <c:v>0</c:v>
                </c:pt>
                <c:pt idx="3">
                  <c:v>0</c:v>
                </c:pt>
              </c:numCache>
            </c:numRef>
          </c:val>
          <c:extLst>
            <c:ext xmlns:c16="http://schemas.microsoft.com/office/drawing/2014/chart" uri="{C3380CC4-5D6E-409C-BE32-E72D297353CC}">
              <c16:uniqueId val="{00000000-F9C3-4D0F-B476-90AD3D47F01F}"/>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'PAII-78_AP'!$D$15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'PAII-78_AP'!$C$16:$C$19</c:f>
              <c:strCache>
                <c:ptCount val="4"/>
                <c:pt idx="0">
                  <c:v>ENE - MAR</c:v>
                </c:pt>
                <c:pt idx="1">
                  <c:v>ABR - JUN</c:v>
                </c:pt>
                <c:pt idx="2">
                  <c:v>JUL - SEPT</c:v>
                </c:pt>
                <c:pt idx="3">
                  <c:v>OCT - DIC</c:v>
                </c:pt>
              </c:strCache>
            </c:strRef>
          </c:cat>
          <c:val>
            <c:numRef>
              <c:f>'PAII-78_AP'!$D$16:$D$19</c:f>
              <c:numCache>
                <c:formatCode>0%</c:formatCode>
                <c:ptCount val="4"/>
                <c:pt idx="0">
                  <c:v>1.1834319526627219E-2</c:v>
                </c:pt>
                <c:pt idx="1">
                  <c:v>0.48520710059171596</c:v>
                </c:pt>
                <c:pt idx="2">
                  <c:v>0.25443786982248523</c:v>
                </c:pt>
                <c:pt idx="3">
                  <c:v>0.24852071005917159</c:v>
                </c:pt>
              </c:numCache>
            </c:numRef>
          </c:val>
          <c:smooth val="0"/>
          <c:extLst>
            <c:ext xmlns:c16="http://schemas.microsoft.com/office/drawing/2014/chart" uri="{C3380CC4-5D6E-409C-BE32-E72D297353CC}">
              <c16:uniqueId val="{00000001-F9C3-4D0F-B476-90AD3D47F01F}"/>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'PAII-79_AP'!$E$15</c:f>
              <c:strCache>
                <c:ptCount val="1"/>
                <c:pt idx="0">
                  <c:v>Ejecutado</c:v>
                </c:pt>
              </c:strCache>
            </c:strRef>
          </c:tx>
          <c:spPr>
            <a:solidFill>
              <a:srgbClr val="00B0F0"/>
            </a:solidFill>
            <a:ln>
              <a:noFill/>
            </a:ln>
            <a:effectLst/>
          </c:spPr>
          <c:invertIfNegative val="0"/>
          <c:cat>
            <c:strRef>
              <c:f>'PAII-77_AP'!$C$16:$C$19</c:f>
              <c:strCache>
                <c:ptCount val="4"/>
                <c:pt idx="0">
                  <c:v>ENE - MAR</c:v>
                </c:pt>
                <c:pt idx="1">
                  <c:v>ABR - JUN</c:v>
                </c:pt>
                <c:pt idx="2">
                  <c:v>JUL - SEPT</c:v>
                </c:pt>
                <c:pt idx="3">
                  <c:v>OCT - DIC</c:v>
                </c:pt>
              </c:strCache>
            </c:strRef>
          </c:cat>
          <c:val>
            <c:numRef>
              <c:f>'PAII-79_AP'!$E$16:$E$19</c:f>
              <c:numCache>
                <c:formatCode>0%</c:formatCode>
                <c:ptCount val="4"/>
                <c:pt idx="0">
                  <c:v>1.1834319526627219E-2</c:v>
                </c:pt>
                <c:pt idx="1">
                  <c:v>0</c:v>
                </c:pt>
                <c:pt idx="2">
                  <c:v>0</c:v>
                </c:pt>
                <c:pt idx="3">
                  <c:v>0</c:v>
                </c:pt>
              </c:numCache>
            </c:numRef>
          </c:val>
          <c:extLst>
            <c:ext xmlns:c16="http://schemas.microsoft.com/office/drawing/2014/chart" uri="{C3380CC4-5D6E-409C-BE32-E72D297353CC}">
              <c16:uniqueId val="{00000000-8C25-4079-8B9D-7806C2A1A1FE}"/>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'PAII-79_AP'!$D$15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'PAII-79_AP'!$C$16:$C$19</c:f>
              <c:strCache>
                <c:ptCount val="4"/>
                <c:pt idx="0">
                  <c:v>ENE - MAR</c:v>
                </c:pt>
                <c:pt idx="1">
                  <c:v>ABR - JUN</c:v>
                </c:pt>
                <c:pt idx="2">
                  <c:v>JUL - SEPT</c:v>
                </c:pt>
                <c:pt idx="3">
                  <c:v>OCT - DIC</c:v>
                </c:pt>
              </c:strCache>
            </c:strRef>
          </c:cat>
          <c:val>
            <c:numRef>
              <c:f>'PAII-79_AP'!$D$16:$D$19</c:f>
              <c:numCache>
                <c:formatCode>0.00%</c:formatCode>
                <c:ptCount val="4"/>
                <c:pt idx="0">
                  <c:v>1.1834319526627219E-2</c:v>
                </c:pt>
                <c:pt idx="1">
                  <c:v>0.33136094674556216</c:v>
                </c:pt>
                <c:pt idx="2">
                  <c:v>0.33136094674556216</c:v>
                </c:pt>
                <c:pt idx="3">
                  <c:v>0.32544378698224852</c:v>
                </c:pt>
              </c:numCache>
            </c:numRef>
          </c:val>
          <c:smooth val="0"/>
          <c:extLst>
            <c:ext xmlns:c16="http://schemas.microsoft.com/office/drawing/2014/chart" uri="{C3380CC4-5D6E-409C-BE32-E72D297353CC}">
              <c16:uniqueId val="{00000001-8C25-4079-8B9D-7806C2A1A1FE}"/>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'PAII-77_AP'!$C$20</c:f>
              <c:strCache>
                <c:ptCount val="1"/>
                <c:pt idx="0">
                  <c:v>Ejec/Prog
Vigencia</c:v>
                </c:pt>
              </c:strCache>
            </c:strRef>
          </c:cat>
          <c:val>
            <c:numRef>
              <c:f>'PAII-77_AP'!$D$20</c:f>
              <c:numCache>
                <c:formatCode>0%</c:formatCode>
                <c:ptCount val="1"/>
                <c:pt idx="0">
                  <c:v>1</c:v>
                </c:pt>
              </c:numCache>
            </c:numRef>
          </c:val>
          <c:extLst>
            <c:ext xmlns:c16="http://schemas.microsoft.com/office/drawing/2014/chart" uri="{C3380CC4-5D6E-409C-BE32-E72D297353CC}">
              <c16:uniqueId val="{00000000-A1FB-463A-ABD8-84D9E207030B}"/>
            </c:ext>
          </c:extLst>
        </c:ser>
        <c:ser>
          <c:idx val="1"/>
          <c:order val="1"/>
          <c:spPr>
            <a:solidFill>
              <a:schemeClr val="accent2"/>
            </a:solidFill>
            <a:ln>
              <a:noFill/>
            </a:ln>
            <a:effectLst/>
          </c:spPr>
          <c:invertIfNegative val="0"/>
          <c:cat>
            <c:strRef>
              <c:f>'PAII-77_AP'!$C$20</c:f>
              <c:strCache>
                <c:ptCount val="1"/>
                <c:pt idx="0">
                  <c:v>Ejec/Prog
Vigencia</c:v>
                </c:pt>
              </c:strCache>
            </c:strRef>
          </c:cat>
          <c:val>
            <c:numRef>
              <c:f>'PAII-77_AP'!$E$20</c:f>
              <c:numCache>
                <c:formatCode>0%</c:formatCode>
                <c:ptCount val="1"/>
                <c:pt idx="0">
                  <c:v>0</c:v>
                </c:pt>
              </c:numCache>
            </c:numRef>
          </c:val>
          <c:extLst>
            <c:ext xmlns:c16="http://schemas.microsoft.com/office/drawing/2014/chart" uri="{C3380CC4-5D6E-409C-BE32-E72D297353CC}">
              <c16:uniqueId val="{00000001-A1FB-463A-ABD8-84D9E207030B}"/>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'PAII-80_AP'!$E$15</c:f>
              <c:strCache>
                <c:ptCount val="1"/>
                <c:pt idx="0">
                  <c:v>Ejecutado</c:v>
                </c:pt>
              </c:strCache>
            </c:strRef>
          </c:tx>
          <c:spPr>
            <a:solidFill>
              <a:srgbClr val="00B0F0"/>
            </a:solidFill>
            <a:ln>
              <a:noFill/>
            </a:ln>
            <a:effectLst/>
          </c:spPr>
          <c:invertIfNegative val="0"/>
          <c:cat>
            <c:strRef>
              <c:f>'PAII-77_AP'!$C$16:$C$19</c:f>
              <c:strCache>
                <c:ptCount val="4"/>
                <c:pt idx="0">
                  <c:v>ENE - MAR</c:v>
                </c:pt>
                <c:pt idx="1">
                  <c:v>ABR - JUN</c:v>
                </c:pt>
                <c:pt idx="2">
                  <c:v>JUL - SEPT</c:v>
                </c:pt>
                <c:pt idx="3">
                  <c:v>OCT - DIC</c:v>
                </c:pt>
              </c:strCache>
            </c:strRef>
          </c:cat>
          <c:val>
            <c:numRef>
              <c:f>'PAII-80_AP'!$E$16:$E$19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0-0E14-40E0-B4AA-942B7656FEF9}"/>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'PAII-80_AP'!$D$15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'PAII-80_AP'!$C$16:$C$19</c:f>
              <c:strCache>
                <c:ptCount val="4"/>
                <c:pt idx="0">
                  <c:v>ENE - MAR</c:v>
                </c:pt>
                <c:pt idx="1">
                  <c:v>ABR - JUN</c:v>
                </c:pt>
                <c:pt idx="2">
                  <c:v>JUL - SEPT</c:v>
                </c:pt>
                <c:pt idx="3">
                  <c:v>OCT - DIC</c:v>
                </c:pt>
              </c:strCache>
            </c:strRef>
          </c:cat>
          <c:val>
            <c:numRef>
              <c:f>'PAII-80_AP'!$D$16:$D$19</c:f>
              <c:numCache>
                <c:formatCode>0%</c:formatCode>
                <c:ptCount val="4"/>
                <c:pt idx="0">
                  <c:v>0</c:v>
                </c:pt>
                <c:pt idx="1">
                  <c:v>0.4</c:v>
                </c:pt>
                <c:pt idx="2">
                  <c:v>0.6</c:v>
                </c:pt>
                <c:pt idx="3">
                  <c:v>0</c:v>
                </c:pt>
              </c:numCache>
            </c:numRef>
          </c:val>
          <c:smooth val="0"/>
          <c:extLst>
            <c:ext xmlns:c16="http://schemas.microsoft.com/office/drawing/2014/chart" uri="{C3380CC4-5D6E-409C-BE32-E72D297353CC}">
              <c16:uniqueId val="{00000001-0E14-40E0-B4AA-942B7656FEF9}"/>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'PAII-77_AP'!$C$20</c:f>
              <c:strCache>
                <c:ptCount val="1"/>
                <c:pt idx="0">
                  <c:v>Ejec/Prog
Vigencia</c:v>
                </c:pt>
              </c:strCache>
            </c:strRef>
          </c:cat>
          <c:val>
            <c:numRef>
              <c:f>'PAII-77_AP'!$D$20</c:f>
              <c:numCache>
                <c:formatCode>0%</c:formatCode>
                <c:ptCount val="1"/>
                <c:pt idx="0">
                  <c:v>1</c:v>
                </c:pt>
              </c:numCache>
            </c:numRef>
          </c:val>
          <c:extLst>
            <c:ext xmlns:c16="http://schemas.microsoft.com/office/drawing/2014/chart" uri="{C3380CC4-5D6E-409C-BE32-E72D297353CC}">
              <c16:uniqueId val="{00000000-B3FD-42C8-9579-5601289CFD6D}"/>
            </c:ext>
          </c:extLst>
        </c:ser>
        <c:ser>
          <c:idx val="1"/>
          <c:order val="1"/>
          <c:spPr>
            <a:solidFill>
              <a:schemeClr val="accent2"/>
            </a:solidFill>
            <a:ln>
              <a:noFill/>
            </a:ln>
            <a:effectLst/>
          </c:spPr>
          <c:invertIfNegative val="0"/>
          <c:cat>
            <c:strRef>
              <c:f>'PAII-77_AP'!$C$20</c:f>
              <c:strCache>
                <c:ptCount val="1"/>
                <c:pt idx="0">
                  <c:v>Ejec/Prog
Vigencia</c:v>
                </c:pt>
              </c:strCache>
            </c:strRef>
          </c:cat>
          <c:val>
            <c:numRef>
              <c:f>'PAII-77_AP'!$E$20</c:f>
              <c:numCache>
                <c:formatCode>0%</c:formatCode>
                <c:ptCount val="1"/>
                <c:pt idx="0">
                  <c:v>0</c:v>
                </c:pt>
              </c:numCache>
            </c:numRef>
          </c:val>
          <c:extLst>
            <c:ext xmlns:c16="http://schemas.microsoft.com/office/drawing/2014/chart" uri="{C3380CC4-5D6E-409C-BE32-E72D297353CC}">
              <c16:uniqueId val="{00000001-B3FD-42C8-9579-5601289CFD6D}"/>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png"/><Relationship Id="rId4"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1.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181763</xdr:colOff>
      <xdr:row>1</xdr:row>
      <xdr:rowOff>118269</xdr:rowOff>
    </xdr:from>
    <xdr:to>
      <xdr:col>1</xdr:col>
      <xdr:colOff>783167</xdr:colOff>
      <xdr:row>3</xdr:row>
      <xdr:rowOff>211666</xdr:rowOff>
    </xdr:to>
    <xdr:pic>
      <xdr:nvPicPr>
        <xdr:cNvPr id="2" name="Imagen 1">
          <a:extLst>
            <a:ext uri="{FF2B5EF4-FFF2-40B4-BE49-F238E27FC236}">
              <a16:creationId xmlns:a16="http://schemas.microsoft.com/office/drawing/2014/main" id="{5C946803-F358-43F7-961D-102489E7CA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319346" y="150019"/>
          <a:ext cx="601404" cy="813064"/>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7" name="Gráfico 6">
          <a:extLst>
            <a:ext uri="{FF2B5EF4-FFF2-40B4-BE49-F238E27FC236}">
              <a16:creationId xmlns:a16="http://schemas.microsoft.com/office/drawing/2014/main" id="{7D801106-9838-4209-A3C8-DE767CF170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8" name="CuadroTexto 7">
          <a:extLst>
            <a:ext uri="{FF2B5EF4-FFF2-40B4-BE49-F238E27FC236}">
              <a16:creationId xmlns:a16="http://schemas.microsoft.com/office/drawing/2014/main" id="{D41EAD72-36CA-404C-81B5-4831FEE70B1A}"/>
            </a:ext>
          </a:extLst>
        </xdr:cNvPr>
        <xdr:cNvSpPr txBox="1"/>
      </xdr:nvSpPr>
      <xdr:spPr>
        <a:xfrm>
          <a:off x="13612245" y="3803196"/>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9" name="CuadroTexto 8">
          <a:extLst>
            <a:ext uri="{FF2B5EF4-FFF2-40B4-BE49-F238E27FC236}">
              <a16:creationId xmlns:a16="http://schemas.microsoft.com/office/drawing/2014/main" id="{263CDD82-66A9-4CC2-B31D-93EBD4B3A7A5}"/>
            </a:ext>
          </a:extLst>
        </xdr:cNvPr>
        <xdr:cNvSpPr txBox="1"/>
      </xdr:nvSpPr>
      <xdr:spPr>
        <a:xfrm>
          <a:off x="13774020" y="3984435"/>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1" name="Gráfico 10">
          <a:extLst>
            <a:ext uri="{FF2B5EF4-FFF2-40B4-BE49-F238E27FC236}">
              <a16:creationId xmlns:a16="http://schemas.microsoft.com/office/drawing/2014/main" id="{9A54369D-5438-4583-9272-DA8DEE88C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213179</xdr:colOff>
      <xdr:row>1</xdr:row>
      <xdr:rowOff>122465</xdr:rowOff>
    </xdr:from>
    <xdr:to>
      <xdr:col>24</xdr:col>
      <xdr:colOff>1068917</xdr:colOff>
      <xdr:row>3</xdr:row>
      <xdr:rowOff>231323</xdr:rowOff>
    </xdr:to>
    <xdr:pic>
      <xdr:nvPicPr>
        <xdr:cNvPr id="10" name="Imagen 9">
          <a:extLst>
            <a:ext uri="{FF2B5EF4-FFF2-40B4-BE49-F238E27FC236}">
              <a16:creationId xmlns:a16="http://schemas.microsoft.com/office/drawing/2014/main" id="{31A72E60-45C1-42EB-8470-2F0CAC6EDFC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628179" y="154215"/>
          <a:ext cx="855738" cy="828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180703</xdr:colOff>
      <xdr:row>1</xdr:row>
      <xdr:rowOff>81227</xdr:rowOff>
    </xdr:from>
    <xdr:to>
      <xdr:col>1</xdr:col>
      <xdr:colOff>814916</xdr:colOff>
      <xdr:row>3</xdr:row>
      <xdr:rowOff>247650</xdr:rowOff>
    </xdr:to>
    <xdr:pic>
      <xdr:nvPicPr>
        <xdr:cNvPr id="2" name="Imagen 1">
          <a:extLst>
            <a:ext uri="{FF2B5EF4-FFF2-40B4-BE49-F238E27FC236}">
              <a16:creationId xmlns:a16="http://schemas.microsoft.com/office/drawing/2014/main" id="{8896549D-25D9-4ADE-ADFA-5868D4187F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318286" y="112977"/>
          <a:ext cx="634213" cy="886090"/>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0D9D80F-19A6-44A2-BA41-57EE11225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B0167A6C-08EC-4920-9E1B-649F67D85BD0}"/>
            </a:ext>
          </a:extLst>
        </xdr:cNvPr>
        <xdr:cNvSpPr txBox="1"/>
      </xdr:nvSpPr>
      <xdr:spPr>
        <a:xfrm>
          <a:off x="13104699" y="378822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7146DC18-5532-48E2-AC69-91D10B8D9768}"/>
            </a:ext>
          </a:extLst>
        </xdr:cNvPr>
        <xdr:cNvSpPr txBox="1"/>
      </xdr:nvSpPr>
      <xdr:spPr>
        <a:xfrm>
          <a:off x="13266474" y="397491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2F9CFB8D-862D-4031-8C19-6753E47E0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244928</xdr:colOff>
      <xdr:row>1</xdr:row>
      <xdr:rowOff>106590</xdr:rowOff>
    </xdr:from>
    <xdr:to>
      <xdr:col>24</xdr:col>
      <xdr:colOff>1121833</xdr:colOff>
      <xdr:row>3</xdr:row>
      <xdr:rowOff>266700</xdr:rowOff>
    </xdr:to>
    <xdr:pic>
      <xdr:nvPicPr>
        <xdr:cNvPr id="7" name="Imagen 6">
          <a:extLst>
            <a:ext uri="{FF2B5EF4-FFF2-40B4-BE49-F238E27FC236}">
              <a16:creationId xmlns:a16="http://schemas.microsoft.com/office/drawing/2014/main" id="{B941564E-5467-4F43-BB6C-50FE992C594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659928" y="138340"/>
          <a:ext cx="876905" cy="879777"/>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9" name="Gráfico 8">
          <a:extLst>
            <a:ext uri="{FF2B5EF4-FFF2-40B4-BE49-F238E27FC236}">
              <a16:creationId xmlns:a16="http://schemas.microsoft.com/office/drawing/2014/main" id="{030EF308-18A8-44D3-98CA-77D7C4BEC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18</xdr:col>
      <xdr:colOff>1093674</xdr:colOff>
      <xdr:row>14</xdr:row>
      <xdr:rowOff>387803</xdr:rowOff>
    </xdr:from>
    <xdr:ext cx="871649" cy="233205"/>
    <xdr:sp macro="" textlink="">
      <xdr:nvSpPr>
        <xdr:cNvPr id="10" name="CuadroTexto 9">
          <a:extLst>
            <a:ext uri="{FF2B5EF4-FFF2-40B4-BE49-F238E27FC236}">
              <a16:creationId xmlns:a16="http://schemas.microsoft.com/office/drawing/2014/main" id="{3D1B5DD1-39F4-4F75-8375-75912FDC9C9C}"/>
            </a:ext>
          </a:extLst>
        </xdr:cNvPr>
        <xdr:cNvSpPr txBox="1"/>
      </xdr:nvSpPr>
      <xdr:spPr>
        <a:xfrm>
          <a:off x="13104699" y="39215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11" name="CuadroTexto 10">
          <a:extLst>
            <a:ext uri="{FF2B5EF4-FFF2-40B4-BE49-F238E27FC236}">
              <a16:creationId xmlns:a16="http://schemas.microsoft.com/office/drawing/2014/main" id="{92AD1D2A-1F5E-4990-B611-C9E820102202}"/>
            </a:ext>
          </a:extLst>
        </xdr:cNvPr>
        <xdr:cNvSpPr txBox="1"/>
      </xdr:nvSpPr>
      <xdr:spPr>
        <a:xfrm>
          <a:off x="13266474" y="41082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173297</xdr:colOff>
      <xdr:row>1</xdr:row>
      <xdr:rowOff>100277</xdr:rowOff>
    </xdr:from>
    <xdr:to>
      <xdr:col>1</xdr:col>
      <xdr:colOff>772585</xdr:colOff>
      <xdr:row>3</xdr:row>
      <xdr:rowOff>209550</xdr:rowOff>
    </xdr:to>
    <xdr:pic>
      <xdr:nvPicPr>
        <xdr:cNvPr id="2" name="Imagen 1">
          <a:extLst>
            <a:ext uri="{FF2B5EF4-FFF2-40B4-BE49-F238E27FC236}">
              <a16:creationId xmlns:a16="http://schemas.microsoft.com/office/drawing/2014/main" id="{8268172F-15F7-4B90-9640-0CCC828AB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310880" y="132027"/>
          <a:ext cx="599288" cy="828940"/>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5E2E4B88-E6F9-42A8-9AC0-C55E1CE4A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C90C6FF5-4FE9-45F4-A2C3-4D4173404B81}"/>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117D643A-D9F6-494D-A648-659C433F58F5}"/>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6B389206-9602-4BE5-9878-5AC776B7F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258687</xdr:colOff>
      <xdr:row>1</xdr:row>
      <xdr:rowOff>97065</xdr:rowOff>
    </xdr:from>
    <xdr:to>
      <xdr:col>24</xdr:col>
      <xdr:colOff>1100667</xdr:colOff>
      <xdr:row>3</xdr:row>
      <xdr:rowOff>285750</xdr:rowOff>
    </xdr:to>
    <xdr:pic>
      <xdr:nvPicPr>
        <xdr:cNvPr id="7" name="Imagen 6">
          <a:extLst>
            <a:ext uri="{FF2B5EF4-FFF2-40B4-BE49-F238E27FC236}">
              <a16:creationId xmlns:a16="http://schemas.microsoft.com/office/drawing/2014/main" id="{7528DD17-8125-4DE2-A784-9692D8F2103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673687" y="128815"/>
          <a:ext cx="841980" cy="90835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201870</xdr:colOff>
      <xdr:row>1</xdr:row>
      <xdr:rowOff>120386</xdr:rowOff>
    </xdr:from>
    <xdr:to>
      <xdr:col>1</xdr:col>
      <xdr:colOff>804333</xdr:colOff>
      <xdr:row>3</xdr:row>
      <xdr:rowOff>220134</xdr:rowOff>
    </xdr:to>
    <xdr:pic>
      <xdr:nvPicPr>
        <xdr:cNvPr id="2" name="Imagen 1">
          <a:extLst>
            <a:ext uri="{FF2B5EF4-FFF2-40B4-BE49-F238E27FC236}">
              <a16:creationId xmlns:a16="http://schemas.microsoft.com/office/drawing/2014/main" id="{0C075B3E-0BD0-4BB1-B5F2-6E4F29A80C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339453" y="152136"/>
          <a:ext cx="602463" cy="819415"/>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856BFC4-1492-4563-A13A-B7681FB13E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FDC8367E-55DD-42E6-A0A7-D6E4F6FD9766}"/>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C234A20D-E3DB-42C5-8D63-D5BB22A38CD3}"/>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70E21FA6-0150-4C34-80EB-B2A557AD9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237520</xdr:colOff>
      <xdr:row>1</xdr:row>
      <xdr:rowOff>107648</xdr:rowOff>
    </xdr:from>
    <xdr:to>
      <xdr:col>24</xdr:col>
      <xdr:colOff>1090084</xdr:colOff>
      <xdr:row>3</xdr:row>
      <xdr:rowOff>277283</xdr:rowOff>
    </xdr:to>
    <xdr:pic>
      <xdr:nvPicPr>
        <xdr:cNvPr id="7" name="Imagen 6">
          <a:extLst>
            <a:ext uri="{FF2B5EF4-FFF2-40B4-BE49-F238E27FC236}">
              <a16:creationId xmlns:a16="http://schemas.microsoft.com/office/drawing/2014/main" id="{89474352-0271-4AE7-9A95-A652ADFB3FF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652520" y="139398"/>
          <a:ext cx="852564" cy="8893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193404</xdr:colOff>
      <xdr:row>1</xdr:row>
      <xdr:rowOff>119328</xdr:rowOff>
    </xdr:from>
    <xdr:to>
      <xdr:col>1</xdr:col>
      <xdr:colOff>783168</xdr:colOff>
      <xdr:row>3</xdr:row>
      <xdr:rowOff>209550</xdr:rowOff>
    </xdr:to>
    <xdr:pic>
      <xdr:nvPicPr>
        <xdr:cNvPr id="2" name="Imagen 1">
          <a:extLst>
            <a:ext uri="{FF2B5EF4-FFF2-40B4-BE49-F238E27FC236}">
              <a16:creationId xmlns:a16="http://schemas.microsoft.com/office/drawing/2014/main" id="{2B7D2BB5-9DC4-406D-8430-1BA3CEE000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330987" y="151078"/>
          <a:ext cx="589764" cy="809889"/>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0AFCD903-0DCC-45F2-8D03-05CB40050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E8649E4B-E989-4466-B14D-878B5C555C61}"/>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AD9ACF51-03EE-4269-B56C-AB1E16B856E4}"/>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E0CB97AE-CAF3-4BD2-B24F-4504E3CF3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195188</xdr:colOff>
      <xdr:row>1</xdr:row>
      <xdr:rowOff>107649</xdr:rowOff>
    </xdr:from>
    <xdr:to>
      <xdr:col>24</xdr:col>
      <xdr:colOff>1079501</xdr:colOff>
      <xdr:row>3</xdr:row>
      <xdr:rowOff>286809</xdr:rowOff>
    </xdr:to>
    <xdr:pic>
      <xdr:nvPicPr>
        <xdr:cNvPr id="7" name="Imagen 6">
          <a:extLst>
            <a:ext uri="{FF2B5EF4-FFF2-40B4-BE49-F238E27FC236}">
              <a16:creationId xmlns:a16="http://schemas.microsoft.com/office/drawing/2014/main" id="{34AE71F4-9E33-4B0A-BF4E-4878FAA0666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610188" y="139399"/>
          <a:ext cx="884313" cy="89882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D953-757A-46B4-BAF7-0D3B9CDE76A0}">
  <sheetPr>
    <tabColor rgb="FF00B0F0"/>
    <pageSetUpPr fitToPage="1"/>
  </sheetPr>
  <dimension ref="B1:Y28"/>
  <sheetViews>
    <sheetView showGridLines="0" tabSelected="1" zoomScale="90" zoomScaleNormal="9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ustomWidth="1"/>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14"/>
      <c r="C2" s="118" t="s">
        <v>21</v>
      </c>
      <c r="D2" s="118"/>
      <c r="E2" s="118"/>
      <c r="F2" s="118"/>
      <c r="G2" s="118"/>
      <c r="H2" s="118"/>
      <c r="I2" s="118"/>
      <c r="J2" s="118"/>
      <c r="K2" s="118"/>
      <c r="L2" s="118"/>
      <c r="M2" s="118"/>
      <c r="N2" s="118"/>
      <c r="O2" s="118"/>
      <c r="P2" s="118"/>
      <c r="Q2" s="118"/>
      <c r="R2" s="118"/>
      <c r="S2" s="118"/>
      <c r="T2" s="118"/>
      <c r="U2" s="118"/>
      <c r="V2" s="118"/>
      <c r="W2" s="118"/>
      <c r="X2" s="118"/>
      <c r="Y2" s="115"/>
    </row>
    <row r="3" spans="2:25" ht="28.5" customHeight="1">
      <c r="B3" s="114"/>
      <c r="C3" s="118" t="s">
        <v>31</v>
      </c>
      <c r="D3" s="118"/>
      <c r="E3" s="118"/>
      <c r="F3" s="118"/>
      <c r="G3" s="118"/>
      <c r="H3" s="118"/>
      <c r="I3" s="118"/>
      <c r="J3" s="118"/>
      <c r="K3" s="118"/>
      <c r="L3" s="118"/>
      <c r="M3" s="118"/>
      <c r="N3" s="118"/>
      <c r="O3" s="118"/>
      <c r="P3" s="118"/>
      <c r="Q3" s="118"/>
      <c r="R3" s="118"/>
      <c r="S3" s="118"/>
      <c r="T3" s="118"/>
      <c r="U3" s="118"/>
      <c r="V3" s="118"/>
      <c r="W3" s="118"/>
      <c r="X3" s="118"/>
      <c r="Y3" s="116"/>
    </row>
    <row r="4" spans="2:25" ht="28.5" customHeight="1">
      <c r="B4" s="114"/>
      <c r="C4" s="119" t="s">
        <v>15</v>
      </c>
      <c r="D4" s="119"/>
      <c r="E4" s="119"/>
      <c r="F4" s="119"/>
      <c r="G4" s="119"/>
      <c r="H4" s="119"/>
      <c r="I4" s="119"/>
      <c r="J4" s="119"/>
      <c r="K4" s="119"/>
      <c r="L4" s="119"/>
      <c r="M4" s="119"/>
      <c r="N4" s="119"/>
      <c r="O4" s="119"/>
      <c r="P4" s="119"/>
      <c r="Q4" s="119" t="s">
        <v>32</v>
      </c>
      <c r="R4" s="119"/>
      <c r="S4" s="119"/>
      <c r="T4" s="119"/>
      <c r="U4" s="119"/>
      <c r="V4" s="119"/>
      <c r="W4" s="119"/>
      <c r="X4" s="119"/>
      <c r="Y4" s="117"/>
    </row>
    <row r="5" spans="2:25" ht="7.5" customHeight="1"/>
    <row r="6" spans="2:25" ht="22.5" customHeight="1">
      <c r="B6" s="120" t="s">
        <v>13</v>
      </c>
      <c r="C6" s="120"/>
      <c r="D6" s="120"/>
      <c r="E6" s="120"/>
      <c r="F6" s="120"/>
      <c r="G6" s="120"/>
      <c r="H6" s="120"/>
      <c r="I6" s="120"/>
      <c r="J6" s="120"/>
      <c r="K6" s="120"/>
      <c r="L6" s="120"/>
      <c r="M6" s="120"/>
      <c r="N6" s="120"/>
      <c r="O6" s="120"/>
      <c r="P6" s="120"/>
      <c r="Q6" s="120"/>
      <c r="R6" s="120"/>
      <c r="S6" s="120"/>
      <c r="T6" s="120"/>
      <c r="U6" s="120"/>
      <c r="V6" s="120"/>
      <c r="W6" s="120"/>
      <c r="X6" s="120"/>
      <c r="Y6" s="120"/>
    </row>
    <row r="7" spans="2:25" ht="3.75" customHeight="1"/>
    <row r="8" spans="2:25" ht="38.25">
      <c r="B8" s="121" t="s">
        <v>33</v>
      </c>
      <c r="C8" s="121"/>
      <c r="D8" s="103" t="s">
        <v>53</v>
      </c>
      <c r="E8" s="103"/>
      <c r="F8" s="103"/>
      <c r="G8" s="103"/>
      <c r="H8" s="121" t="s">
        <v>40</v>
      </c>
      <c r="I8" s="121"/>
      <c r="J8" s="103"/>
      <c r="K8" s="103"/>
      <c r="L8" s="100" t="s">
        <v>82</v>
      </c>
      <c r="M8" s="100"/>
      <c r="N8" s="14" t="str">
        <f>+'Adquisión Predial'!B6</f>
        <v>PAII -77</v>
      </c>
      <c r="O8" s="122" t="s">
        <v>25</v>
      </c>
      <c r="P8" s="122"/>
      <c r="Q8" s="123" t="str">
        <f>+'Adquisión Predial'!D6</f>
        <v>Contar con el 99% de los estudios de títulos de los predios requeridos para la construcción de la PLMB.</v>
      </c>
      <c r="R8" s="123"/>
      <c r="S8" s="123"/>
      <c r="T8" s="15" t="s">
        <v>83</v>
      </c>
      <c r="U8" s="26">
        <f>+'Adquisión Predial'!C6</f>
        <v>0.2</v>
      </c>
      <c r="V8" s="16" t="s">
        <v>41</v>
      </c>
      <c r="W8" s="67" t="str">
        <f>+'Adquisión Predial'!E6</f>
        <v>Estado de Elaboración de estudios de titulos</v>
      </c>
      <c r="X8" s="40" t="s">
        <v>87</v>
      </c>
      <c r="Y8" s="49" t="str">
        <f>+'Adquisión Predial'!F6</f>
        <v>Medir el numero de estudios de titulos elaborados</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100" t="s">
        <v>27</v>
      </c>
      <c r="C10" s="100"/>
      <c r="D10" s="107" t="str">
        <f>+'Adquisión Predial'!H6</f>
        <v>Producto</v>
      </c>
      <c r="E10" s="107"/>
      <c r="F10" s="100" t="s">
        <v>9</v>
      </c>
      <c r="G10" s="100"/>
      <c r="H10" s="107" t="str">
        <f>+'Adquisión Predial'!G6</f>
        <v>Unidad</v>
      </c>
      <c r="I10" s="107"/>
      <c r="J10" s="15" t="s">
        <v>10</v>
      </c>
      <c r="K10" s="103" t="s">
        <v>3</v>
      </c>
      <c r="L10" s="103"/>
      <c r="M10" s="105" t="s">
        <v>77</v>
      </c>
      <c r="N10" s="106"/>
      <c r="O10" s="108" t="str">
        <f>+'Adquisión Predial'!I6</f>
        <v>Bases de datos seguimiento sociopredial</v>
      </c>
      <c r="P10" s="109"/>
      <c r="Q10" s="110"/>
      <c r="R10" s="16" t="s">
        <v>97</v>
      </c>
      <c r="S10" s="103" t="str">
        <f>+'Adquisión Predial'!J6</f>
        <v>No. de estudios de titulos realizados</v>
      </c>
      <c r="T10" s="103"/>
      <c r="U10" s="15" t="s">
        <v>8</v>
      </c>
      <c r="V10" s="112">
        <f>+'Adquisión Predial'!L6</f>
        <v>13</v>
      </c>
      <c r="W10" s="113"/>
      <c r="X10" s="40" t="s">
        <v>84</v>
      </c>
      <c r="Y10" s="50" t="s">
        <v>136</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104" t="s">
        <v>80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38" t="s">
        <v>0</v>
      </c>
      <c r="D15" s="38" t="s">
        <v>11</v>
      </c>
      <c r="E15" s="38" t="s">
        <v>12</v>
      </c>
      <c r="F15" s="38" t="s">
        <v>20</v>
      </c>
      <c r="G15" s="22"/>
      <c r="H15" s="100" t="s">
        <v>78</v>
      </c>
      <c r="I15" s="100"/>
      <c r="J15" s="100"/>
      <c r="K15" s="100"/>
      <c r="L15" s="100"/>
      <c r="M15" s="100"/>
      <c r="N15" s="100"/>
      <c r="O15" s="100"/>
      <c r="P15" s="100"/>
      <c r="Q15" s="100"/>
      <c r="R15" s="100"/>
      <c r="S15" s="100"/>
      <c r="T15" s="100"/>
      <c r="U15" s="22"/>
      <c r="V15" s="23"/>
      <c r="W15" s="23"/>
      <c r="X15" s="23"/>
      <c r="Y15" s="24"/>
    </row>
    <row r="16" spans="2:25" ht="52.5" customHeight="1">
      <c r="B16" s="21"/>
      <c r="C16" s="25" t="s">
        <v>16</v>
      </c>
      <c r="D16" s="61">
        <f>(+'Adquisión Predial'!P$6*100%)/'Adquisión Predial'!$L$6</f>
        <v>0</v>
      </c>
      <c r="E16" s="26">
        <v>0</v>
      </c>
      <c r="F16" s="27">
        <v>0</v>
      </c>
      <c r="G16" s="22"/>
      <c r="H16" s="101"/>
      <c r="I16" s="101"/>
      <c r="J16" s="101"/>
      <c r="K16" s="101"/>
      <c r="L16" s="101"/>
      <c r="M16" s="101"/>
      <c r="N16" s="101"/>
      <c r="O16" s="101"/>
      <c r="P16" s="101"/>
      <c r="Q16" s="101"/>
      <c r="R16" s="101"/>
      <c r="S16" s="101"/>
      <c r="T16" s="101"/>
      <c r="U16" s="28"/>
      <c r="V16" s="28"/>
      <c r="W16" s="28"/>
      <c r="X16" s="28"/>
      <c r="Y16" s="24"/>
    </row>
    <row r="17" spans="2:25" ht="52.5" customHeight="1">
      <c r="B17" s="21"/>
      <c r="C17" s="25" t="s">
        <v>17</v>
      </c>
      <c r="D17" s="61">
        <f>(+'Adquisión Predial'!Q$6*100%)/'Adquisión Predial'!$L$6</f>
        <v>0</v>
      </c>
      <c r="E17" s="29">
        <v>0</v>
      </c>
      <c r="F17" s="27">
        <v>0</v>
      </c>
      <c r="G17" s="22"/>
      <c r="H17" s="101"/>
      <c r="I17" s="101"/>
      <c r="J17" s="101"/>
      <c r="K17" s="101"/>
      <c r="L17" s="101"/>
      <c r="M17" s="101"/>
      <c r="N17" s="101"/>
      <c r="O17" s="101"/>
      <c r="P17" s="101"/>
      <c r="Q17" s="101"/>
      <c r="R17" s="101"/>
      <c r="S17" s="101"/>
      <c r="T17" s="101"/>
      <c r="U17" s="28"/>
      <c r="V17" s="100" t="s">
        <v>81</v>
      </c>
      <c r="W17" s="100"/>
      <c r="X17" s="41"/>
      <c r="Y17" s="24"/>
    </row>
    <row r="18" spans="2:25" ht="52.5" customHeight="1">
      <c r="B18" s="21"/>
      <c r="C18" s="25" t="s">
        <v>18</v>
      </c>
      <c r="D18" s="61">
        <f>(+'Adquisión Predial'!R$6*100%)/'Adquisión Predial'!$L$6</f>
        <v>1</v>
      </c>
      <c r="E18" s="29">
        <v>0</v>
      </c>
      <c r="F18" s="27">
        <v>0</v>
      </c>
      <c r="G18" s="22"/>
      <c r="H18" s="101"/>
      <c r="I18" s="101"/>
      <c r="J18" s="101"/>
      <c r="K18" s="101"/>
      <c r="L18" s="101"/>
      <c r="M18" s="101"/>
      <c r="N18" s="101"/>
      <c r="O18" s="101"/>
      <c r="P18" s="101"/>
      <c r="Q18" s="101"/>
      <c r="R18" s="101"/>
      <c r="S18" s="101"/>
      <c r="T18" s="101"/>
      <c r="U18" s="28"/>
      <c r="V18" s="102">
        <f>+'Adquisión Predial'!K6</f>
        <v>1411</v>
      </c>
      <c r="W18" s="102"/>
      <c r="X18" s="42"/>
      <c r="Y18" s="24"/>
    </row>
    <row r="19" spans="2:25" ht="52.5" customHeight="1">
      <c r="B19" s="21"/>
      <c r="C19" s="25" t="s">
        <v>19</v>
      </c>
      <c r="D19" s="61">
        <f>(+'Adquisión Predial'!S$6*100%)/'Adquisión Predial'!$L$6</f>
        <v>0</v>
      </c>
      <c r="E19" s="29">
        <v>0</v>
      </c>
      <c r="F19" s="27">
        <v>0</v>
      </c>
      <c r="G19" s="22"/>
      <c r="H19" s="101"/>
      <c r="I19" s="101"/>
      <c r="J19" s="101"/>
      <c r="K19" s="101"/>
      <c r="L19" s="101"/>
      <c r="M19" s="101"/>
      <c r="N19" s="101"/>
      <c r="O19" s="101"/>
      <c r="P19" s="101"/>
      <c r="Q19" s="101"/>
      <c r="R19" s="101"/>
      <c r="S19" s="101"/>
      <c r="T19" s="101"/>
      <c r="U19" s="28"/>
      <c r="V19" s="111"/>
      <c r="W19" s="111"/>
      <c r="X19" s="39"/>
      <c r="Y19" s="24"/>
    </row>
    <row r="20" spans="2:25" ht="52.5" customHeight="1">
      <c r="B20" s="21"/>
      <c r="C20" s="30" t="s">
        <v>14</v>
      </c>
      <c r="D20" s="91">
        <f>SUM(D16:D19)</f>
        <v>1</v>
      </c>
      <c r="E20" s="31">
        <f>SUM(E16:E19)</f>
        <v>0</v>
      </c>
      <c r="F20" s="32">
        <f t="shared" ref="F20" si="0">E20/D20</f>
        <v>0</v>
      </c>
      <c r="G20" s="22"/>
      <c r="H20" s="101"/>
      <c r="I20" s="101"/>
      <c r="J20" s="101"/>
      <c r="K20" s="101"/>
      <c r="L20" s="101"/>
      <c r="M20" s="101"/>
      <c r="N20" s="101"/>
      <c r="O20" s="101"/>
      <c r="P20" s="101"/>
      <c r="Q20" s="101"/>
      <c r="R20" s="101"/>
      <c r="S20" s="101"/>
      <c r="T20" s="101"/>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104" t="s">
        <v>79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2:25" ht="32.25" customHeight="1">
      <c r="B24" s="36" t="s">
        <v>0</v>
      </c>
      <c r="C24" s="97" t="s">
        <v>137</v>
      </c>
      <c r="D24" s="98"/>
      <c r="E24" s="98"/>
      <c r="F24" s="98"/>
      <c r="G24" s="98"/>
      <c r="H24" s="98"/>
      <c r="I24" s="98"/>
      <c r="J24" s="98"/>
      <c r="K24" s="98"/>
      <c r="L24" s="99"/>
      <c r="M24" s="97" t="s">
        <v>86</v>
      </c>
      <c r="N24" s="98"/>
      <c r="O24" s="98"/>
      <c r="P24" s="98"/>
      <c r="Q24" s="98"/>
      <c r="R24" s="98"/>
      <c r="S24" s="98"/>
      <c r="T24" s="99"/>
      <c r="U24" s="97" t="s">
        <v>85</v>
      </c>
      <c r="V24" s="98"/>
      <c r="W24" s="98"/>
      <c r="X24" s="98"/>
      <c r="Y24" s="99"/>
    </row>
    <row r="25" spans="2:25" ht="98.25" customHeight="1">
      <c r="B25" s="37" t="s">
        <v>16</v>
      </c>
      <c r="C25" s="94" t="s">
        <v>139</v>
      </c>
      <c r="D25" s="95"/>
      <c r="E25" s="95"/>
      <c r="F25" s="95"/>
      <c r="G25" s="95"/>
      <c r="H25" s="95"/>
      <c r="I25" s="95"/>
      <c r="J25" s="95"/>
      <c r="K25" s="95"/>
      <c r="L25" s="96"/>
      <c r="M25" s="94" t="s">
        <v>139</v>
      </c>
      <c r="N25" s="95"/>
      <c r="O25" s="95"/>
      <c r="P25" s="95"/>
      <c r="Q25" s="95"/>
      <c r="R25" s="95"/>
      <c r="S25" s="95"/>
      <c r="T25" s="96"/>
      <c r="U25" s="94" t="s">
        <v>139</v>
      </c>
      <c r="V25" s="95"/>
      <c r="W25" s="95"/>
      <c r="X25" s="95"/>
      <c r="Y25" s="96"/>
    </row>
    <row r="26" spans="2:25" ht="98.25" customHeight="1">
      <c r="B26" s="25" t="s">
        <v>17</v>
      </c>
      <c r="C26" s="94"/>
      <c r="D26" s="95"/>
      <c r="E26" s="95"/>
      <c r="F26" s="95"/>
      <c r="G26" s="95"/>
      <c r="H26" s="95"/>
      <c r="I26" s="95"/>
      <c r="J26" s="95"/>
      <c r="K26" s="95"/>
      <c r="L26" s="96"/>
      <c r="M26" s="94"/>
      <c r="N26" s="95"/>
      <c r="O26" s="95"/>
      <c r="P26" s="95"/>
      <c r="Q26" s="95"/>
      <c r="R26" s="95"/>
      <c r="S26" s="95"/>
      <c r="T26" s="96"/>
      <c r="U26" s="94"/>
      <c r="V26" s="95"/>
      <c r="W26" s="95"/>
      <c r="X26" s="95"/>
      <c r="Y26" s="96"/>
    </row>
    <row r="27" spans="2:25" ht="98.25" customHeight="1">
      <c r="B27" s="25" t="s">
        <v>18</v>
      </c>
      <c r="C27" s="94"/>
      <c r="D27" s="95"/>
      <c r="E27" s="95"/>
      <c r="F27" s="95"/>
      <c r="G27" s="95"/>
      <c r="H27" s="95"/>
      <c r="I27" s="95"/>
      <c r="J27" s="95"/>
      <c r="K27" s="95"/>
      <c r="L27" s="96"/>
      <c r="M27" s="94"/>
      <c r="N27" s="95"/>
      <c r="O27" s="95"/>
      <c r="P27" s="95"/>
      <c r="Q27" s="95"/>
      <c r="R27" s="95"/>
      <c r="S27" s="95"/>
      <c r="T27" s="96"/>
      <c r="U27" s="94"/>
      <c r="V27" s="95"/>
      <c r="W27" s="95"/>
      <c r="X27" s="95"/>
      <c r="Y27" s="96"/>
    </row>
    <row r="28" spans="2:25" ht="98.25" customHeight="1">
      <c r="B28" s="25" t="s">
        <v>19</v>
      </c>
      <c r="C28" s="94"/>
      <c r="D28" s="95"/>
      <c r="E28" s="95"/>
      <c r="F28" s="95"/>
      <c r="G28" s="95"/>
      <c r="H28" s="95"/>
      <c r="I28" s="95"/>
      <c r="J28" s="95"/>
      <c r="K28" s="95"/>
      <c r="L28" s="96"/>
      <c r="M28" s="94"/>
      <c r="N28" s="95"/>
      <c r="O28" s="95"/>
      <c r="P28" s="95"/>
      <c r="Q28" s="95"/>
      <c r="R28" s="95"/>
      <c r="S28" s="95"/>
      <c r="T28" s="96"/>
      <c r="U28" s="94"/>
      <c r="V28" s="95"/>
      <c r="W28" s="95"/>
      <c r="X28" s="95"/>
      <c r="Y28" s="96"/>
    </row>
  </sheetData>
  <mergeCells count="45">
    <mergeCell ref="B23:Y23"/>
    <mergeCell ref="C26:L26"/>
    <mergeCell ref="M26:T26"/>
    <mergeCell ref="U26:Y26"/>
    <mergeCell ref="C27:L27"/>
    <mergeCell ref="M27:T27"/>
    <mergeCell ref="U27:Y27"/>
    <mergeCell ref="B6:Y6"/>
    <mergeCell ref="B8:C8"/>
    <mergeCell ref="D8:G8"/>
    <mergeCell ref="H8:I8"/>
    <mergeCell ref="J8:K8"/>
    <mergeCell ref="O8:P8"/>
    <mergeCell ref="L8:M8"/>
    <mergeCell ref="Q8:S8"/>
    <mergeCell ref="B2:B4"/>
    <mergeCell ref="Y2:Y4"/>
    <mergeCell ref="C2:X2"/>
    <mergeCell ref="C3:X3"/>
    <mergeCell ref="C4:P4"/>
    <mergeCell ref="Q4:X4"/>
    <mergeCell ref="H15:T15"/>
    <mergeCell ref="H16:T20"/>
    <mergeCell ref="V17:W17"/>
    <mergeCell ref="V18:W18"/>
    <mergeCell ref="K10:L10"/>
    <mergeCell ref="B13:Y13"/>
    <mergeCell ref="M10:N10"/>
    <mergeCell ref="F10:G10"/>
    <mergeCell ref="H10:I10"/>
    <mergeCell ref="B10:C10"/>
    <mergeCell ref="D10:E10"/>
    <mergeCell ref="O10:Q10"/>
    <mergeCell ref="S10:T10"/>
    <mergeCell ref="V19:W19"/>
    <mergeCell ref="V10:W10"/>
    <mergeCell ref="C28:L28"/>
    <mergeCell ref="M28:T28"/>
    <mergeCell ref="U28:Y28"/>
    <mergeCell ref="M24:T24"/>
    <mergeCell ref="C24:L24"/>
    <mergeCell ref="U24:Y24"/>
    <mergeCell ref="C25:L25"/>
    <mergeCell ref="M25:T25"/>
    <mergeCell ref="U25:Y25"/>
  </mergeCells>
  <pageMargins left="0.27559055118110237" right="0.15748031496062992" top="0.31496062992125984" bottom="0.39370078740157483" header="0.31496062992125984" footer="0.31496062992125984"/>
  <pageSetup scale="46" fitToHeight="0" orientation="landscape" r:id="rId1"/>
  <headerFooter>
    <oddFooter>&amp;CLa EMB está comprometida con el medio ambiente; no imprima este documento. Si este documento se encuentra impreso se considera “Copia no Controlada”. La versión vigente se encuentra publicada en aplicativo oficial de la Entidad.&amp;R&amp;P de &amp;N</oddFooter>
  </headerFooter>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D4E35218-B6F5-4423-AEFB-AC2DEE0C5734}">
          <x14:formula1>
            <xm:f>Desplegables!$A$2:$A$22</xm:f>
          </x14:formula1>
          <xm:sqref>D8:G8</xm:sqref>
        </x14:dataValidation>
        <x14:dataValidation type="list" allowBlank="1" showInputMessage="1" showErrorMessage="1" xr:uid="{B6C77EDA-F00A-4459-AA72-28E0909E13CE}">
          <x14:formula1>
            <xm:f>Desplegables!$D$2:$D$5</xm:f>
          </x14:formula1>
          <xm:sqref>K10:L10</xm:sqref>
        </x14:dataValidation>
        <x14:dataValidation type="list" allowBlank="1" showInputMessage="1" showErrorMessage="1" xr:uid="{9A173C42-5893-4CA7-A429-568AA78CBE6F}">
          <x14:formula1>
            <xm:f>Desplegables!$C$2:$C$10</xm:f>
          </x14:formula1>
          <xm:sqref>D10:E10</xm:sqref>
        </x14:dataValidation>
        <x14:dataValidation type="list" allowBlank="1" showInputMessage="1" showErrorMessage="1" xr:uid="{94C8EE68-704B-437A-B887-6027183D15CC}">
          <x14:formula1>
            <xm:f>Desplegables!$B$2:$B$15</xm:f>
          </x14:formula1>
          <xm:sqref>J8:K8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566B-9490-4F3D-B71C-D7E4A09C84E5}">
  <sheetPr>
    <tabColor rgb="FF00B0F0"/>
  </sheetPr>
  <dimension ref="B1:Y28"/>
  <sheetViews>
    <sheetView showGridLines="0" zoomScale="90" zoomScaleNormal="9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8" style="13" customWidth="1"/>
    <col min="26" max="16384" width="11" style="13"/>
  </cols>
  <sheetData>
    <row r="1" spans="2:25" ht="2.25" customHeight="1"/>
    <row r="2" spans="2:25" ht="28.5" customHeight="1">
      <c r="B2" s="114"/>
      <c r="C2" s="118" t="s">
        <v>21</v>
      </c>
      <c r="D2" s="118"/>
      <c r="E2" s="118"/>
      <c r="F2" s="118"/>
      <c r="G2" s="118"/>
      <c r="H2" s="118"/>
      <c r="I2" s="118"/>
      <c r="J2" s="118"/>
      <c r="K2" s="118"/>
      <c r="L2" s="118"/>
      <c r="M2" s="118"/>
      <c r="N2" s="118"/>
      <c r="O2" s="118"/>
      <c r="P2" s="118"/>
      <c r="Q2" s="118"/>
      <c r="R2" s="118"/>
      <c r="S2" s="118"/>
      <c r="T2" s="118"/>
      <c r="U2" s="118"/>
      <c r="V2" s="118"/>
      <c r="W2" s="118"/>
      <c r="X2" s="118"/>
      <c r="Y2" s="115"/>
    </row>
    <row r="3" spans="2:25" ht="28.5" customHeight="1">
      <c r="B3" s="114"/>
      <c r="C3" s="118" t="s">
        <v>31</v>
      </c>
      <c r="D3" s="118"/>
      <c r="E3" s="118"/>
      <c r="F3" s="118"/>
      <c r="G3" s="118"/>
      <c r="H3" s="118"/>
      <c r="I3" s="118"/>
      <c r="J3" s="118"/>
      <c r="K3" s="118"/>
      <c r="L3" s="118"/>
      <c r="M3" s="118"/>
      <c r="N3" s="118"/>
      <c r="O3" s="118"/>
      <c r="P3" s="118"/>
      <c r="Q3" s="118"/>
      <c r="R3" s="118"/>
      <c r="S3" s="118"/>
      <c r="T3" s="118"/>
      <c r="U3" s="118"/>
      <c r="V3" s="118"/>
      <c r="W3" s="118"/>
      <c r="X3" s="118"/>
      <c r="Y3" s="116"/>
    </row>
    <row r="4" spans="2:25" ht="28.5" customHeight="1">
      <c r="B4" s="114"/>
      <c r="C4" s="119" t="s">
        <v>15</v>
      </c>
      <c r="D4" s="119"/>
      <c r="E4" s="119"/>
      <c r="F4" s="119"/>
      <c r="G4" s="119"/>
      <c r="H4" s="119"/>
      <c r="I4" s="119"/>
      <c r="J4" s="119"/>
      <c r="K4" s="119"/>
      <c r="L4" s="119"/>
      <c r="M4" s="119"/>
      <c r="N4" s="119"/>
      <c r="O4" s="119"/>
      <c r="P4" s="119"/>
      <c r="Q4" s="119" t="s">
        <v>32</v>
      </c>
      <c r="R4" s="119"/>
      <c r="S4" s="119"/>
      <c r="T4" s="119"/>
      <c r="U4" s="119"/>
      <c r="V4" s="119"/>
      <c r="W4" s="119"/>
      <c r="X4" s="119"/>
      <c r="Y4" s="117"/>
    </row>
    <row r="5" spans="2:25" ht="7.5" customHeight="1"/>
    <row r="6" spans="2:25" ht="22.5" customHeight="1">
      <c r="B6" s="120" t="s">
        <v>13</v>
      </c>
      <c r="C6" s="120"/>
      <c r="D6" s="120"/>
      <c r="E6" s="120"/>
      <c r="F6" s="120"/>
      <c r="G6" s="120"/>
      <c r="H6" s="120"/>
      <c r="I6" s="120"/>
      <c r="J6" s="120"/>
      <c r="K6" s="120"/>
      <c r="L6" s="120"/>
      <c r="M6" s="120"/>
      <c r="N6" s="120"/>
      <c r="O6" s="120"/>
      <c r="P6" s="120"/>
      <c r="Q6" s="120"/>
      <c r="R6" s="120"/>
      <c r="S6" s="120"/>
      <c r="T6" s="120"/>
      <c r="U6" s="120"/>
      <c r="V6" s="120"/>
      <c r="W6" s="120"/>
      <c r="X6" s="120"/>
      <c r="Y6" s="120"/>
    </row>
    <row r="7" spans="2:25" ht="3.75" customHeight="1"/>
    <row r="8" spans="2:25" ht="38.25">
      <c r="B8" s="121" t="s">
        <v>33</v>
      </c>
      <c r="C8" s="121"/>
      <c r="D8" s="103" t="s">
        <v>53</v>
      </c>
      <c r="E8" s="103"/>
      <c r="F8" s="103"/>
      <c r="G8" s="103"/>
      <c r="H8" s="121" t="s">
        <v>40</v>
      </c>
      <c r="I8" s="121"/>
      <c r="J8" s="103"/>
      <c r="K8" s="103"/>
      <c r="L8" s="100" t="s">
        <v>82</v>
      </c>
      <c r="M8" s="100"/>
      <c r="N8" s="14" t="str">
        <f>+'Adquisión Predial'!B7</f>
        <v>PAII -78</v>
      </c>
      <c r="O8" s="122" t="s">
        <v>25</v>
      </c>
      <c r="P8" s="122"/>
      <c r="Q8" s="123" t="str">
        <f>+'Adquisión Predial'!D7</f>
        <v>Contar con el 99% de los avalúos comerciales requeridos para los procesos de oferta de compra de los predios requeridos para la construcción de la  PLMB.</v>
      </c>
      <c r="R8" s="123"/>
      <c r="S8" s="123"/>
      <c r="T8" s="52" t="s">
        <v>83</v>
      </c>
      <c r="U8" s="26">
        <f>+'Adquisión Predial'!C7</f>
        <v>0.2</v>
      </c>
      <c r="V8" s="51" t="s">
        <v>41</v>
      </c>
      <c r="W8" s="48" t="str">
        <f>+'Adquisión Predial'!E7</f>
        <v>Estado de Aprobación avaluos comerciales</v>
      </c>
      <c r="X8" s="51" t="s">
        <v>87</v>
      </c>
      <c r="Y8" s="49" t="str">
        <f>+'Adquisión Predial'!F7</f>
        <v>Medir el numero de avaluos comerciales aprobados.</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100" t="s">
        <v>27</v>
      </c>
      <c r="C10" s="100"/>
      <c r="D10" s="107" t="str">
        <f>+'Adquisión Predial'!H7</f>
        <v>Producto</v>
      </c>
      <c r="E10" s="107"/>
      <c r="F10" s="100" t="s">
        <v>9</v>
      </c>
      <c r="G10" s="100"/>
      <c r="H10" s="107" t="str">
        <f>+'Adquisión Predial'!G7</f>
        <v>Unidad</v>
      </c>
      <c r="I10" s="107"/>
      <c r="J10" s="52" t="s">
        <v>10</v>
      </c>
      <c r="K10" s="103" t="s">
        <v>3</v>
      </c>
      <c r="L10" s="103"/>
      <c r="M10" s="105" t="s">
        <v>77</v>
      </c>
      <c r="N10" s="106"/>
      <c r="O10" s="108" t="str">
        <f>+'Adquisión Predial'!I7</f>
        <v>Bases de datos seguimiento sociopredial</v>
      </c>
      <c r="P10" s="109"/>
      <c r="Q10" s="110"/>
      <c r="R10" s="51" t="s">
        <v>97</v>
      </c>
      <c r="S10" s="103" t="str">
        <f>+'Adquisión Predial'!J7</f>
        <v>No. de avaluos comerciales aprobados</v>
      </c>
      <c r="T10" s="103"/>
      <c r="U10" s="52" t="s">
        <v>8</v>
      </c>
      <c r="V10" s="112">
        <f>+'Adquisión Predial'!L7</f>
        <v>169</v>
      </c>
      <c r="W10" s="113"/>
      <c r="X10" s="51" t="s">
        <v>84</v>
      </c>
      <c r="Y10" s="50" t="s">
        <v>136</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104" t="s">
        <v>80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2" t="s">
        <v>0</v>
      </c>
      <c r="D15" s="52" t="s">
        <v>11</v>
      </c>
      <c r="E15" s="52" t="s">
        <v>12</v>
      </c>
      <c r="F15" s="52" t="s">
        <v>20</v>
      </c>
      <c r="G15" s="22"/>
      <c r="H15" s="100" t="s">
        <v>78</v>
      </c>
      <c r="I15" s="100"/>
      <c r="J15" s="100"/>
      <c r="K15" s="100"/>
      <c r="L15" s="100"/>
      <c r="M15" s="100"/>
      <c r="N15" s="100"/>
      <c r="O15" s="100"/>
      <c r="P15" s="100"/>
      <c r="Q15" s="100"/>
      <c r="R15" s="100"/>
      <c r="S15" s="100"/>
      <c r="T15" s="100"/>
      <c r="U15" s="22"/>
      <c r="V15" s="23"/>
      <c r="W15" s="23"/>
      <c r="X15" s="23"/>
      <c r="Y15" s="24"/>
    </row>
    <row r="16" spans="2:25" ht="52.5" customHeight="1">
      <c r="B16" s="21"/>
      <c r="C16" s="25" t="s">
        <v>16</v>
      </c>
      <c r="D16" s="61">
        <f>(+'Adquisión Predial'!P$7*100%)/'Adquisión Predial'!$L$7</f>
        <v>1.1834319526627219E-2</v>
      </c>
      <c r="E16" s="26">
        <f>D16</f>
        <v>1.1834319526627219E-2</v>
      </c>
      <c r="F16" s="27">
        <f>+E16/D16</f>
        <v>1</v>
      </c>
      <c r="G16" s="22"/>
      <c r="H16" s="101"/>
      <c r="I16" s="101"/>
      <c r="J16" s="101"/>
      <c r="K16" s="101"/>
      <c r="L16" s="101"/>
      <c r="M16" s="101"/>
      <c r="N16" s="101"/>
      <c r="O16" s="101"/>
      <c r="P16" s="101"/>
      <c r="Q16" s="101"/>
      <c r="R16" s="101"/>
      <c r="S16" s="101"/>
      <c r="T16" s="101"/>
      <c r="U16" s="28"/>
      <c r="V16" s="28"/>
      <c r="W16" s="28"/>
      <c r="X16" s="28"/>
      <c r="Y16" s="24"/>
    </row>
    <row r="17" spans="2:25" ht="52.5" customHeight="1">
      <c r="B17" s="21"/>
      <c r="C17" s="25" t="s">
        <v>17</v>
      </c>
      <c r="D17" s="61">
        <f>(+'Adquisión Predial'!Q$7*100%)/'Adquisión Predial'!$L$7</f>
        <v>0.48520710059171596</v>
      </c>
      <c r="E17" s="57">
        <v>0</v>
      </c>
      <c r="F17" s="27">
        <v>0</v>
      </c>
      <c r="G17" s="22"/>
      <c r="H17" s="101"/>
      <c r="I17" s="101"/>
      <c r="J17" s="101"/>
      <c r="K17" s="101"/>
      <c r="L17" s="101"/>
      <c r="M17" s="101"/>
      <c r="N17" s="101"/>
      <c r="O17" s="101"/>
      <c r="P17" s="101"/>
      <c r="Q17" s="101"/>
      <c r="R17" s="101"/>
      <c r="S17" s="101"/>
      <c r="T17" s="101"/>
      <c r="U17" s="28"/>
      <c r="V17" s="100" t="s">
        <v>81</v>
      </c>
      <c r="W17" s="100"/>
      <c r="X17" s="41"/>
      <c r="Y17" s="24"/>
    </row>
    <row r="18" spans="2:25" ht="52.5" customHeight="1">
      <c r="B18" s="21"/>
      <c r="C18" s="25" t="s">
        <v>18</v>
      </c>
      <c r="D18" s="61">
        <f>(+'Adquisión Predial'!R$7*100%)/'Adquisión Predial'!$L$7</f>
        <v>0.25443786982248523</v>
      </c>
      <c r="E18" s="57">
        <v>0</v>
      </c>
      <c r="F18" s="27">
        <v>0</v>
      </c>
      <c r="G18" s="22"/>
      <c r="H18" s="101"/>
      <c r="I18" s="101"/>
      <c r="J18" s="101"/>
      <c r="K18" s="101"/>
      <c r="L18" s="101"/>
      <c r="M18" s="101"/>
      <c r="N18" s="101"/>
      <c r="O18" s="101"/>
      <c r="P18" s="101"/>
      <c r="Q18" s="101"/>
      <c r="R18" s="101"/>
      <c r="S18" s="101"/>
      <c r="T18" s="101"/>
      <c r="U18" s="28"/>
      <c r="V18" s="102">
        <f>+'Adquisión Predial'!K7</f>
        <v>968</v>
      </c>
      <c r="W18" s="102"/>
      <c r="X18" s="42"/>
      <c r="Y18" s="24"/>
    </row>
    <row r="19" spans="2:25" ht="52.5" customHeight="1">
      <c r="B19" s="21"/>
      <c r="C19" s="25" t="s">
        <v>19</v>
      </c>
      <c r="D19" s="61">
        <f>(+'Adquisión Predial'!S$7*100%)/'Adquisión Predial'!$L$7</f>
        <v>0.24852071005917159</v>
      </c>
      <c r="E19" s="57">
        <v>0</v>
      </c>
      <c r="F19" s="27">
        <v>0</v>
      </c>
      <c r="G19" s="22"/>
      <c r="H19" s="101"/>
      <c r="I19" s="101"/>
      <c r="J19" s="101"/>
      <c r="K19" s="101"/>
      <c r="L19" s="101"/>
      <c r="M19" s="101"/>
      <c r="N19" s="101"/>
      <c r="O19" s="101"/>
      <c r="P19" s="101"/>
      <c r="Q19" s="101"/>
      <c r="R19" s="101"/>
      <c r="S19" s="101"/>
      <c r="T19" s="101"/>
      <c r="U19" s="28"/>
      <c r="V19" s="111"/>
      <c r="W19" s="111"/>
      <c r="X19" s="53"/>
      <c r="Y19" s="24"/>
    </row>
    <row r="20" spans="2:25" ht="52.5" customHeight="1">
      <c r="B20" s="21"/>
      <c r="C20" s="30" t="s">
        <v>14</v>
      </c>
      <c r="D20" s="91">
        <f>SUM(D16:D19)</f>
        <v>1</v>
      </c>
      <c r="E20" s="31">
        <f>SUM(E16:E19)</f>
        <v>1.1834319526627219E-2</v>
      </c>
      <c r="F20" s="32">
        <f t="shared" ref="F20" si="0">E20/D20</f>
        <v>1.1834319526627219E-2</v>
      </c>
      <c r="G20" s="22"/>
      <c r="H20" s="101"/>
      <c r="I20" s="101"/>
      <c r="J20" s="101"/>
      <c r="K20" s="101"/>
      <c r="L20" s="101"/>
      <c r="M20" s="101"/>
      <c r="N20" s="101"/>
      <c r="O20" s="101"/>
      <c r="P20" s="101"/>
      <c r="Q20" s="101"/>
      <c r="R20" s="101"/>
      <c r="S20" s="101"/>
      <c r="T20" s="101"/>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104" t="s">
        <v>79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2:25" ht="32.25" customHeight="1">
      <c r="B24" s="36" t="s">
        <v>0</v>
      </c>
      <c r="C24" s="97" t="s">
        <v>137</v>
      </c>
      <c r="D24" s="98"/>
      <c r="E24" s="98"/>
      <c r="F24" s="98"/>
      <c r="G24" s="98"/>
      <c r="H24" s="98"/>
      <c r="I24" s="98"/>
      <c r="J24" s="98"/>
      <c r="K24" s="98"/>
      <c r="L24" s="99"/>
      <c r="M24" s="97" t="s">
        <v>86</v>
      </c>
      <c r="N24" s="98"/>
      <c r="O24" s="98"/>
      <c r="P24" s="98"/>
      <c r="Q24" s="98"/>
      <c r="R24" s="98"/>
      <c r="S24" s="98"/>
      <c r="T24" s="99"/>
      <c r="U24" s="97" t="s">
        <v>85</v>
      </c>
      <c r="V24" s="98"/>
      <c r="W24" s="98"/>
      <c r="X24" s="98"/>
      <c r="Y24" s="99"/>
    </row>
    <row r="25" spans="2:25" ht="98.25" customHeight="1">
      <c r="B25" s="37" t="s">
        <v>16</v>
      </c>
      <c r="C25" s="124" t="s">
        <v>142</v>
      </c>
      <c r="D25" s="125"/>
      <c r="E25" s="125"/>
      <c r="F25" s="125"/>
      <c r="G25" s="125"/>
      <c r="H25" s="125"/>
      <c r="I25" s="125"/>
      <c r="J25" s="125"/>
      <c r="K25" s="125"/>
      <c r="L25" s="126"/>
      <c r="M25" s="124" t="s">
        <v>140</v>
      </c>
      <c r="N25" s="125"/>
      <c r="O25" s="125"/>
      <c r="P25" s="125"/>
      <c r="Q25" s="125"/>
      <c r="R25" s="125"/>
      <c r="S25" s="125"/>
      <c r="T25" s="126"/>
      <c r="U25" s="94" t="s">
        <v>141</v>
      </c>
      <c r="V25" s="95"/>
      <c r="W25" s="95"/>
      <c r="X25" s="95"/>
      <c r="Y25" s="96"/>
    </row>
    <row r="26" spans="2:25" ht="98.25" customHeight="1">
      <c r="B26" s="25" t="s">
        <v>17</v>
      </c>
      <c r="C26" s="94"/>
      <c r="D26" s="95"/>
      <c r="E26" s="95"/>
      <c r="F26" s="95"/>
      <c r="G26" s="95"/>
      <c r="H26" s="95"/>
      <c r="I26" s="95"/>
      <c r="J26" s="95"/>
      <c r="K26" s="95"/>
      <c r="L26" s="96"/>
      <c r="M26" s="94"/>
      <c r="N26" s="95"/>
      <c r="O26" s="95"/>
      <c r="P26" s="95"/>
      <c r="Q26" s="95"/>
      <c r="R26" s="95"/>
      <c r="S26" s="95"/>
      <c r="T26" s="96"/>
      <c r="U26" s="94"/>
      <c r="V26" s="95"/>
      <c r="W26" s="95"/>
      <c r="X26" s="95"/>
      <c r="Y26" s="96"/>
    </row>
    <row r="27" spans="2:25" ht="98.25" customHeight="1">
      <c r="B27" s="25" t="s">
        <v>18</v>
      </c>
      <c r="C27" s="94"/>
      <c r="D27" s="95"/>
      <c r="E27" s="95"/>
      <c r="F27" s="95"/>
      <c r="G27" s="95"/>
      <c r="H27" s="95"/>
      <c r="I27" s="95"/>
      <c r="J27" s="95"/>
      <c r="K27" s="95"/>
      <c r="L27" s="96"/>
      <c r="M27" s="94"/>
      <c r="N27" s="95"/>
      <c r="O27" s="95"/>
      <c r="P27" s="95"/>
      <c r="Q27" s="95"/>
      <c r="R27" s="95"/>
      <c r="S27" s="95"/>
      <c r="T27" s="96"/>
      <c r="U27" s="94"/>
      <c r="V27" s="95"/>
      <c r="W27" s="95"/>
      <c r="X27" s="95"/>
      <c r="Y27" s="96"/>
    </row>
    <row r="28" spans="2:25" ht="98.25" customHeight="1">
      <c r="B28" s="25" t="s">
        <v>19</v>
      </c>
      <c r="C28" s="94"/>
      <c r="D28" s="95"/>
      <c r="E28" s="95"/>
      <c r="F28" s="95"/>
      <c r="G28" s="95"/>
      <c r="H28" s="95"/>
      <c r="I28" s="95"/>
      <c r="J28" s="95"/>
      <c r="K28" s="95"/>
      <c r="L28" s="96"/>
      <c r="M28" s="94"/>
      <c r="N28" s="95"/>
      <c r="O28" s="95"/>
      <c r="P28" s="95"/>
      <c r="Q28" s="95"/>
      <c r="R28" s="95"/>
      <c r="S28" s="95"/>
      <c r="T28" s="96"/>
      <c r="U28" s="94"/>
      <c r="V28" s="95"/>
      <c r="W28" s="95"/>
      <c r="X28" s="95"/>
      <c r="Y28" s="96"/>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0CEB154-E716-4811-A980-777CB7D3F7E3}">
          <x14:formula1>
            <xm:f>Desplegables!$B$2:$B$15</xm:f>
          </x14:formula1>
          <xm:sqref>J8:K8</xm:sqref>
        </x14:dataValidation>
        <x14:dataValidation type="list" allowBlank="1" showInputMessage="1" showErrorMessage="1" xr:uid="{56E70A89-6576-464B-917E-C60AF8183472}">
          <x14:formula1>
            <xm:f>Desplegables!$C$2:$C$10</xm:f>
          </x14:formula1>
          <xm:sqref>D10:E10</xm:sqref>
        </x14:dataValidation>
        <x14:dataValidation type="list" allowBlank="1" showInputMessage="1" showErrorMessage="1" xr:uid="{BC3C95DB-AB36-4105-ACD5-08EF0805C7D0}">
          <x14:formula1>
            <xm:f>Desplegables!$D$2:$D$5</xm:f>
          </x14:formula1>
          <xm:sqref>K10:L10</xm:sqref>
        </x14:dataValidation>
        <x14:dataValidation type="list" allowBlank="1" showInputMessage="1" showErrorMessage="1" xr:uid="{BBA22C9E-713C-4C95-9107-5609F942363F}">
          <x14:formula1>
            <xm:f>Desplegables!$A$2:$A$22</xm:f>
          </x14:formula1>
          <xm:sqref>D8:G8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E8F4-5077-4A73-8426-4F99768DB193}">
  <sheetPr>
    <tabColor rgb="FF00B0F0"/>
  </sheetPr>
  <dimension ref="B1:Y28"/>
  <sheetViews>
    <sheetView showGridLines="0" zoomScale="90" zoomScaleNormal="9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14"/>
      <c r="C2" s="118" t="s">
        <v>21</v>
      </c>
      <c r="D2" s="118"/>
      <c r="E2" s="118"/>
      <c r="F2" s="118"/>
      <c r="G2" s="118"/>
      <c r="H2" s="118"/>
      <c r="I2" s="118"/>
      <c r="J2" s="118"/>
      <c r="K2" s="118"/>
      <c r="L2" s="118"/>
      <c r="M2" s="118"/>
      <c r="N2" s="118"/>
      <c r="O2" s="118"/>
      <c r="P2" s="118"/>
      <c r="Q2" s="118"/>
      <c r="R2" s="118"/>
      <c r="S2" s="118"/>
      <c r="T2" s="118"/>
      <c r="U2" s="118"/>
      <c r="V2" s="118"/>
      <c r="W2" s="118"/>
      <c r="X2" s="118"/>
      <c r="Y2" s="115"/>
    </row>
    <row r="3" spans="2:25" ht="28.5" customHeight="1">
      <c r="B3" s="114"/>
      <c r="C3" s="118" t="s">
        <v>31</v>
      </c>
      <c r="D3" s="118"/>
      <c r="E3" s="118"/>
      <c r="F3" s="118"/>
      <c r="G3" s="118"/>
      <c r="H3" s="118"/>
      <c r="I3" s="118"/>
      <c r="J3" s="118"/>
      <c r="K3" s="118"/>
      <c r="L3" s="118"/>
      <c r="M3" s="118"/>
      <c r="N3" s="118"/>
      <c r="O3" s="118"/>
      <c r="P3" s="118"/>
      <c r="Q3" s="118"/>
      <c r="R3" s="118"/>
      <c r="S3" s="118"/>
      <c r="T3" s="118"/>
      <c r="U3" s="118"/>
      <c r="V3" s="118"/>
      <c r="W3" s="118"/>
      <c r="X3" s="118"/>
      <c r="Y3" s="116"/>
    </row>
    <row r="4" spans="2:25" ht="28.5" customHeight="1">
      <c r="B4" s="114"/>
      <c r="C4" s="119" t="s">
        <v>15</v>
      </c>
      <c r="D4" s="119"/>
      <c r="E4" s="119"/>
      <c r="F4" s="119"/>
      <c r="G4" s="119"/>
      <c r="H4" s="119"/>
      <c r="I4" s="119"/>
      <c r="J4" s="119"/>
      <c r="K4" s="119"/>
      <c r="L4" s="119"/>
      <c r="M4" s="119"/>
      <c r="N4" s="119"/>
      <c r="O4" s="119"/>
      <c r="P4" s="119"/>
      <c r="Q4" s="119" t="s">
        <v>32</v>
      </c>
      <c r="R4" s="119"/>
      <c r="S4" s="119"/>
      <c r="T4" s="119"/>
      <c r="U4" s="119"/>
      <c r="V4" s="119"/>
      <c r="W4" s="119"/>
      <c r="X4" s="119"/>
      <c r="Y4" s="117"/>
    </row>
    <row r="5" spans="2:25" ht="7.5" customHeight="1"/>
    <row r="6" spans="2:25" ht="22.5" customHeight="1">
      <c r="B6" s="120" t="s">
        <v>13</v>
      </c>
      <c r="C6" s="120"/>
      <c r="D6" s="120"/>
      <c r="E6" s="120"/>
      <c r="F6" s="120"/>
      <c r="G6" s="120"/>
      <c r="H6" s="120"/>
      <c r="I6" s="120"/>
      <c r="J6" s="120"/>
      <c r="K6" s="120"/>
      <c r="L6" s="120"/>
      <c r="M6" s="120"/>
      <c r="N6" s="120"/>
      <c r="O6" s="120"/>
      <c r="P6" s="120"/>
      <c r="Q6" s="120"/>
      <c r="R6" s="120"/>
      <c r="S6" s="120"/>
      <c r="T6" s="120"/>
      <c r="U6" s="120"/>
      <c r="V6" s="120"/>
      <c r="W6" s="120"/>
      <c r="X6" s="120"/>
      <c r="Y6" s="120"/>
    </row>
    <row r="7" spans="2:25" ht="3.75" customHeight="1"/>
    <row r="8" spans="2:25" ht="30" customHeight="1">
      <c r="B8" s="121" t="s">
        <v>33</v>
      </c>
      <c r="C8" s="121"/>
      <c r="D8" s="103" t="s">
        <v>53</v>
      </c>
      <c r="E8" s="103"/>
      <c r="F8" s="103"/>
      <c r="G8" s="103"/>
      <c r="H8" s="121" t="s">
        <v>40</v>
      </c>
      <c r="I8" s="121"/>
      <c r="J8" s="103"/>
      <c r="K8" s="103"/>
      <c r="L8" s="100" t="s">
        <v>82</v>
      </c>
      <c r="M8" s="100"/>
      <c r="N8" s="14" t="str">
        <f>+'Adquisión Predial'!B8</f>
        <v>PAII -79</v>
      </c>
      <c r="O8" s="122" t="s">
        <v>25</v>
      </c>
      <c r="P8" s="122"/>
      <c r="Q8" s="123" t="str">
        <f>+'Adquisión Predial'!D8</f>
        <v>Elaborar el 99% de ofertas de compra para los predios requeridos para la construcción PLMB.</v>
      </c>
      <c r="R8" s="123"/>
      <c r="S8" s="123"/>
      <c r="T8" s="52" t="s">
        <v>83</v>
      </c>
      <c r="U8" s="26">
        <f>+'Adquisión Predial'!C8</f>
        <v>0.2</v>
      </c>
      <c r="V8" s="51" t="s">
        <v>41</v>
      </c>
      <c r="W8" s="48" t="str">
        <f>+'Adquisión Predial'!E8</f>
        <v>Estado de ofertas expedidas</v>
      </c>
      <c r="X8" s="51" t="s">
        <v>87</v>
      </c>
      <c r="Y8" s="64" t="str">
        <f>+'Adquisión Predial'!F8</f>
        <v>Medir el numero de ofertas expedidas</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100" t="s">
        <v>27</v>
      </c>
      <c r="C10" s="100"/>
      <c r="D10" s="107" t="str">
        <f>+'Adquisión Predial'!H8</f>
        <v>Producto</v>
      </c>
      <c r="E10" s="107"/>
      <c r="F10" s="100" t="s">
        <v>9</v>
      </c>
      <c r="G10" s="100"/>
      <c r="H10" s="107" t="str">
        <f>+'Adquisión Predial'!G8</f>
        <v>Unidad</v>
      </c>
      <c r="I10" s="107"/>
      <c r="J10" s="52" t="s">
        <v>10</v>
      </c>
      <c r="K10" s="103" t="s">
        <v>3</v>
      </c>
      <c r="L10" s="103"/>
      <c r="M10" s="105" t="s">
        <v>77</v>
      </c>
      <c r="N10" s="106"/>
      <c r="O10" s="108" t="str">
        <f>+'Adquisión Predial'!I8</f>
        <v>Bases de datos seguimiento sociopredial</v>
      </c>
      <c r="P10" s="109"/>
      <c r="Q10" s="110"/>
      <c r="R10" s="51" t="s">
        <v>97</v>
      </c>
      <c r="S10" s="103" t="str">
        <f>+'Adquisión Predial'!J8</f>
        <v>No. de Ofertas de compra expedidas</v>
      </c>
      <c r="T10" s="103"/>
      <c r="U10" s="52" t="s">
        <v>8</v>
      </c>
      <c r="V10" s="112">
        <f>+'Adquisión Predial'!L8</f>
        <v>169</v>
      </c>
      <c r="W10" s="113"/>
      <c r="X10" s="51" t="s">
        <v>84</v>
      </c>
      <c r="Y10" s="50" t="s">
        <v>136</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104" t="s">
        <v>80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2" t="s">
        <v>0</v>
      </c>
      <c r="D15" s="52" t="s">
        <v>11</v>
      </c>
      <c r="E15" s="52" t="s">
        <v>12</v>
      </c>
      <c r="F15" s="52" t="s">
        <v>20</v>
      </c>
      <c r="G15" s="22"/>
      <c r="H15" s="100" t="s">
        <v>78</v>
      </c>
      <c r="I15" s="100"/>
      <c r="J15" s="100"/>
      <c r="K15" s="100"/>
      <c r="L15" s="100"/>
      <c r="M15" s="100"/>
      <c r="N15" s="100"/>
      <c r="O15" s="100"/>
      <c r="P15" s="100"/>
      <c r="Q15" s="100"/>
      <c r="R15" s="100"/>
      <c r="S15" s="100"/>
      <c r="T15" s="100"/>
      <c r="U15" s="22"/>
      <c r="V15" s="23"/>
      <c r="W15" s="23"/>
      <c r="X15" s="23"/>
      <c r="Y15" s="24"/>
    </row>
    <row r="16" spans="2:25" ht="52.5" customHeight="1">
      <c r="B16" s="21"/>
      <c r="C16" s="25" t="s">
        <v>16</v>
      </c>
      <c r="D16" s="133">
        <f>(+'Adquisión Predial'!P$8*100%)/'Adquisión Predial'!$L$8</f>
        <v>1.1834319526627219E-2</v>
      </c>
      <c r="E16" s="26">
        <f>D16</f>
        <v>1.1834319526627219E-2</v>
      </c>
      <c r="F16" s="27">
        <f>+E16/D16</f>
        <v>1</v>
      </c>
      <c r="G16" s="22"/>
      <c r="H16" s="101"/>
      <c r="I16" s="101"/>
      <c r="J16" s="101"/>
      <c r="K16" s="101"/>
      <c r="L16" s="101"/>
      <c r="M16" s="101"/>
      <c r="N16" s="101"/>
      <c r="O16" s="101"/>
      <c r="P16" s="101"/>
      <c r="Q16" s="101"/>
      <c r="R16" s="101"/>
      <c r="S16" s="101"/>
      <c r="T16" s="101"/>
      <c r="U16" s="28"/>
      <c r="V16" s="28"/>
      <c r="W16" s="28"/>
      <c r="X16" s="28"/>
      <c r="Y16" s="24"/>
    </row>
    <row r="17" spans="2:25" ht="52.5" customHeight="1">
      <c r="B17" s="21"/>
      <c r="C17" s="25" t="s">
        <v>17</v>
      </c>
      <c r="D17" s="133">
        <f>(+'Adquisión Predial'!Q$8*100%)/'Adquisión Predial'!$L$8</f>
        <v>0.33136094674556216</v>
      </c>
      <c r="E17" s="57">
        <v>0</v>
      </c>
      <c r="F17" s="27">
        <v>0</v>
      </c>
      <c r="G17" s="22"/>
      <c r="H17" s="101"/>
      <c r="I17" s="101"/>
      <c r="J17" s="101"/>
      <c r="K17" s="101"/>
      <c r="L17" s="101"/>
      <c r="M17" s="101"/>
      <c r="N17" s="101"/>
      <c r="O17" s="101"/>
      <c r="P17" s="101"/>
      <c r="Q17" s="101"/>
      <c r="R17" s="101"/>
      <c r="S17" s="101"/>
      <c r="T17" s="101"/>
      <c r="U17" s="28"/>
      <c r="V17" s="100" t="s">
        <v>81</v>
      </c>
      <c r="W17" s="100"/>
      <c r="X17" s="41"/>
      <c r="Y17" s="24"/>
    </row>
    <row r="18" spans="2:25" ht="52.5" customHeight="1">
      <c r="B18" s="21"/>
      <c r="C18" s="25" t="s">
        <v>18</v>
      </c>
      <c r="D18" s="133">
        <f>(+'Adquisión Predial'!R$8*100%)/'Adquisión Predial'!$L$8</f>
        <v>0.33136094674556216</v>
      </c>
      <c r="E18" s="57">
        <v>0</v>
      </c>
      <c r="F18" s="27">
        <f t="shared" ref="F18:F20" si="0">E18/D18</f>
        <v>0</v>
      </c>
      <c r="G18" s="22"/>
      <c r="H18" s="101"/>
      <c r="I18" s="101"/>
      <c r="J18" s="101"/>
      <c r="K18" s="101"/>
      <c r="L18" s="101"/>
      <c r="M18" s="101"/>
      <c r="N18" s="101"/>
      <c r="O18" s="101"/>
      <c r="P18" s="101"/>
      <c r="Q18" s="101"/>
      <c r="R18" s="101"/>
      <c r="S18" s="101"/>
      <c r="T18" s="101"/>
      <c r="U18" s="28"/>
      <c r="V18" s="102">
        <f>+'Adquisión Predial'!K8</f>
        <v>968</v>
      </c>
      <c r="W18" s="102"/>
      <c r="X18" s="42"/>
      <c r="Y18" s="24"/>
    </row>
    <row r="19" spans="2:25" ht="52.5" customHeight="1">
      <c r="B19" s="21"/>
      <c r="C19" s="25" t="s">
        <v>19</v>
      </c>
      <c r="D19" s="133">
        <f>(+'Adquisión Predial'!S$8*100%)/'Adquisión Predial'!$L$8</f>
        <v>0.32544378698224852</v>
      </c>
      <c r="E19" s="57">
        <v>0</v>
      </c>
      <c r="F19" s="27">
        <v>0</v>
      </c>
      <c r="G19" s="22"/>
      <c r="H19" s="101"/>
      <c r="I19" s="101"/>
      <c r="J19" s="101"/>
      <c r="K19" s="101"/>
      <c r="L19" s="101"/>
      <c r="M19" s="101"/>
      <c r="N19" s="101"/>
      <c r="O19" s="101"/>
      <c r="P19" s="101"/>
      <c r="Q19" s="101"/>
      <c r="R19" s="101"/>
      <c r="S19" s="101"/>
      <c r="T19" s="101"/>
      <c r="U19" s="28"/>
      <c r="V19" s="111"/>
      <c r="W19" s="111"/>
      <c r="X19" s="53"/>
      <c r="Y19" s="24"/>
    </row>
    <row r="20" spans="2:25" ht="52.5" customHeight="1">
      <c r="B20" s="21"/>
      <c r="C20" s="30" t="s">
        <v>14</v>
      </c>
      <c r="D20" s="91">
        <f>SUM(D16:D19)</f>
        <v>1</v>
      </c>
      <c r="E20" s="31">
        <f>SUM(E16:E19)</f>
        <v>1.1834319526627219E-2</v>
      </c>
      <c r="F20" s="32">
        <f t="shared" si="0"/>
        <v>1.1834319526627219E-2</v>
      </c>
      <c r="G20" s="22"/>
      <c r="H20" s="101"/>
      <c r="I20" s="101"/>
      <c r="J20" s="101"/>
      <c r="K20" s="101"/>
      <c r="L20" s="101"/>
      <c r="M20" s="101"/>
      <c r="N20" s="101"/>
      <c r="O20" s="101"/>
      <c r="P20" s="101"/>
      <c r="Q20" s="101"/>
      <c r="R20" s="101"/>
      <c r="S20" s="101"/>
      <c r="T20" s="101"/>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104" t="s">
        <v>79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2:25" ht="32.25" customHeight="1">
      <c r="B24" s="36" t="s">
        <v>0</v>
      </c>
      <c r="C24" s="97" t="s">
        <v>137</v>
      </c>
      <c r="D24" s="98"/>
      <c r="E24" s="98"/>
      <c r="F24" s="98"/>
      <c r="G24" s="98"/>
      <c r="H24" s="98"/>
      <c r="I24" s="98"/>
      <c r="J24" s="98"/>
      <c r="K24" s="98"/>
      <c r="L24" s="99"/>
      <c r="M24" s="97" t="s">
        <v>86</v>
      </c>
      <c r="N24" s="98"/>
      <c r="O24" s="98"/>
      <c r="P24" s="98"/>
      <c r="Q24" s="98"/>
      <c r="R24" s="98"/>
      <c r="S24" s="98"/>
      <c r="T24" s="99"/>
      <c r="U24" s="97" t="s">
        <v>85</v>
      </c>
      <c r="V24" s="98"/>
      <c r="W24" s="98"/>
      <c r="X24" s="98"/>
      <c r="Y24" s="99"/>
    </row>
    <row r="25" spans="2:25" ht="98.25" customHeight="1">
      <c r="B25" s="37" t="s">
        <v>16</v>
      </c>
      <c r="C25" s="94" t="s">
        <v>143</v>
      </c>
      <c r="D25" s="95"/>
      <c r="E25" s="95"/>
      <c r="F25" s="95"/>
      <c r="G25" s="95"/>
      <c r="H25" s="95"/>
      <c r="I25" s="95"/>
      <c r="J25" s="95"/>
      <c r="K25" s="95"/>
      <c r="L25" s="96"/>
      <c r="M25" s="127" t="s">
        <v>144</v>
      </c>
      <c r="N25" s="128"/>
      <c r="O25" s="128"/>
      <c r="P25" s="128"/>
      <c r="Q25" s="128"/>
      <c r="R25" s="128"/>
      <c r="S25" s="128"/>
      <c r="T25" s="129"/>
      <c r="U25" s="94" t="s">
        <v>145</v>
      </c>
      <c r="V25" s="95"/>
      <c r="W25" s="95"/>
      <c r="X25" s="95"/>
      <c r="Y25" s="96"/>
    </row>
    <row r="26" spans="2:25" ht="98.25" customHeight="1">
      <c r="B26" s="25" t="s">
        <v>17</v>
      </c>
      <c r="C26" s="94"/>
      <c r="D26" s="95"/>
      <c r="E26" s="95"/>
      <c r="F26" s="95"/>
      <c r="G26" s="95"/>
      <c r="H26" s="95"/>
      <c r="I26" s="95"/>
      <c r="J26" s="95"/>
      <c r="K26" s="95"/>
      <c r="L26" s="96"/>
      <c r="M26" s="94"/>
      <c r="N26" s="95"/>
      <c r="O26" s="95"/>
      <c r="P26" s="95"/>
      <c r="Q26" s="95"/>
      <c r="R26" s="95"/>
      <c r="S26" s="95"/>
      <c r="T26" s="96"/>
      <c r="U26" s="94"/>
      <c r="V26" s="95"/>
      <c r="W26" s="95"/>
      <c r="X26" s="95"/>
      <c r="Y26" s="96"/>
    </row>
    <row r="27" spans="2:25" ht="98.25" customHeight="1">
      <c r="B27" s="25" t="s">
        <v>18</v>
      </c>
      <c r="C27" s="94"/>
      <c r="D27" s="95"/>
      <c r="E27" s="95"/>
      <c r="F27" s="95"/>
      <c r="G27" s="95"/>
      <c r="H27" s="95"/>
      <c r="I27" s="95"/>
      <c r="J27" s="95"/>
      <c r="K27" s="95"/>
      <c r="L27" s="96"/>
      <c r="M27" s="94"/>
      <c r="N27" s="95"/>
      <c r="O27" s="95"/>
      <c r="P27" s="95"/>
      <c r="Q27" s="95"/>
      <c r="R27" s="95"/>
      <c r="S27" s="95"/>
      <c r="T27" s="96"/>
      <c r="U27" s="94"/>
      <c r="V27" s="95"/>
      <c r="W27" s="95"/>
      <c r="X27" s="95"/>
      <c r="Y27" s="96"/>
    </row>
    <row r="28" spans="2:25" ht="98.25" customHeight="1">
      <c r="B28" s="25" t="s">
        <v>19</v>
      </c>
      <c r="C28" s="94"/>
      <c r="D28" s="95"/>
      <c r="E28" s="95"/>
      <c r="F28" s="95"/>
      <c r="G28" s="95"/>
      <c r="H28" s="95"/>
      <c r="I28" s="95"/>
      <c r="J28" s="95"/>
      <c r="K28" s="95"/>
      <c r="L28" s="96"/>
      <c r="M28" s="94"/>
      <c r="N28" s="95"/>
      <c r="O28" s="95"/>
      <c r="P28" s="95"/>
      <c r="Q28" s="95"/>
      <c r="R28" s="95"/>
      <c r="S28" s="95"/>
      <c r="T28" s="96"/>
      <c r="U28" s="94"/>
      <c r="V28" s="95"/>
      <c r="W28" s="95"/>
      <c r="X28" s="95"/>
      <c r="Y28" s="96"/>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8C80D784-89B0-4B4F-9BF3-173336FA8607}">
          <x14:formula1>
            <xm:f>Desplegables!$A$2:$A$22</xm:f>
          </x14:formula1>
          <xm:sqref>D8:G8</xm:sqref>
        </x14:dataValidation>
        <x14:dataValidation type="list" allowBlank="1" showInputMessage="1" showErrorMessage="1" xr:uid="{5B0C59ED-B0DA-41E9-960B-84A3CF3DDA53}">
          <x14:formula1>
            <xm:f>Desplegables!$D$2:$D$5</xm:f>
          </x14:formula1>
          <xm:sqref>K10:L10</xm:sqref>
        </x14:dataValidation>
        <x14:dataValidation type="list" allowBlank="1" showInputMessage="1" showErrorMessage="1" xr:uid="{E0623834-5E37-4581-AC5C-A22D9A0F0A37}">
          <x14:formula1>
            <xm:f>Desplegables!$C$2:$C$10</xm:f>
          </x14:formula1>
          <xm:sqref>D10:E10</xm:sqref>
        </x14:dataValidation>
        <x14:dataValidation type="list" allowBlank="1" showInputMessage="1" showErrorMessage="1" xr:uid="{BDD7E488-DFA4-4FDC-9EC4-C4C3AF833D7C}">
          <x14:formula1>
            <xm:f>Desplegables!$B$2:$B$15</xm:f>
          </x14:formula1>
          <xm:sqref>J8:K8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50946-31F7-4CE0-973D-A2DF0816B239}">
  <sheetPr>
    <tabColor rgb="FF00B0F0"/>
  </sheetPr>
  <dimension ref="B1:Y28"/>
  <sheetViews>
    <sheetView showGridLines="0" zoomScale="90" zoomScaleNormal="9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14"/>
      <c r="C2" s="118" t="s">
        <v>21</v>
      </c>
      <c r="D2" s="118"/>
      <c r="E2" s="118"/>
      <c r="F2" s="118"/>
      <c r="G2" s="118"/>
      <c r="H2" s="118"/>
      <c r="I2" s="118"/>
      <c r="J2" s="118"/>
      <c r="K2" s="118"/>
      <c r="L2" s="118"/>
      <c r="M2" s="118"/>
      <c r="N2" s="118"/>
      <c r="O2" s="118"/>
      <c r="P2" s="118"/>
      <c r="Q2" s="118"/>
      <c r="R2" s="118"/>
      <c r="S2" s="118"/>
      <c r="T2" s="118"/>
      <c r="U2" s="118"/>
      <c r="V2" s="118"/>
      <c r="W2" s="118"/>
      <c r="X2" s="118"/>
      <c r="Y2" s="115"/>
    </row>
    <row r="3" spans="2:25" ht="28.5" customHeight="1">
      <c r="B3" s="114"/>
      <c r="C3" s="118" t="s">
        <v>31</v>
      </c>
      <c r="D3" s="118"/>
      <c r="E3" s="118"/>
      <c r="F3" s="118"/>
      <c r="G3" s="118"/>
      <c r="H3" s="118"/>
      <c r="I3" s="118"/>
      <c r="J3" s="118"/>
      <c r="K3" s="118"/>
      <c r="L3" s="118"/>
      <c r="M3" s="118"/>
      <c r="N3" s="118"/>
      <c r="O3" s="118"/>
      <c r="P3" s="118"/>
      <c r="Q3" s="118"/>
      <c r="R3" s="118"/>
      <c r="S3" s="118"/>
      <c r="T3" s="118"/>
      <c r="U3" s="118"/>
      <c r="V3" s="118"/>
      <c r="W3" s="118"/>
      <c r="X3" s="118"/>
      <c r="Y3" s="116"/>
    </row>
    <row r="4" spans="2:25" ht="28.5" customHeight="1">
      <c r="B4" s="114"/>
      <c r="C4" s="119" t="s">
        <v>15</v>
      </c>
      <c r="D4" s="119"/>
      <c r="E4" s="119"/>
      <c r="F4" s="119"/>
      <c r="G4" s="119"/>
      <c r="H4" s="119"/>
      <c r="I4" s="119"/>
      <c r="J4" s="119"/>
      <c r="K4" s="119"/>
      <c r="L4" s="119"/>
      <c r="M4" s="119"/>
      <c r="N4" s="119"/>
      <c r="O4" s="119"/>
      <c r="P4" s="119"/>
      <c r="Q4" s="119" t="s">
        <v>32</v>
      </c>
      <c r="R4" s="119"/>
      <c r="S4" s="119"/>
      <c r="T4" s="119"/>
      <c r="U4" s="119"/>
      <c r="V4" s="119"/>
      <c r="W4" s="119"/>
      <c r="X4" s="119"/>
      <c r="Y4" s="117"/>
    </row>
    <row r="5" spans="2:25" ht="7.5" customHeight="1"/>
    <row r="6" spans="2:25" ht="22.5" customHeight="1">
      <c r="B6" s="120" t="s">
        <v>13</v>
      </c>
      <c r="C6" s="120"/>
      <c r="D6" s="120"/>
      <c r="E6" s="120"/>
      <c r="F6" s="120"/>
      <c r="G6" s="120"/>
      <c r="H6" s="120"/>
      <c r="I6" s="120"/>
      <c r="J6" s="120"/>
      <c r="K6" s="120"/>
      <c r="L6" s="120"/>
      <c r="M6" s="120"/>
      <c r="N6" s="120"/>
      <c r="O6" s="120"/>
      <c r="P6" s="120"/>
      <c r="Q6" s="120"/>
      <c r="R6" s="120"/>
      <c r="S6" s="120"/>
      <c r="T6" s="120"/>
      <c r="U6" s="120"/>
      <c r="V6" s="120"/>
      <c r="W6" s="120"/>
      <c r="X6" s="120"/>
      <c r="Y6" s="120"/>
    </row>
    <row r="7" spans="2:25" ht="3.75" customHeight="1"/>
    <row r="8" spans="2:25" ht="63.75">
      <c r="B8" s="121" t="s">
        <v>33</v>
      </c>
      <c r="C8" s="121"/>
      <c r="D8" s="103" t="s">
        <v>53</v>
      </c>
      <c r="E8" s="103"/>
      <c r="F8" s="103"/>
      <c r="G8" s="103"/>
      <c r="H8" s="121" t="s">
        <v>40</v>
      </c>
      <c r="I8" s="121"/>
      <c r="J8" s="103"/>
      <c r="K8" s="103"/>
      <c r="L8" s="100" t="s">
        <v>82</v>
      </c>
      <c r="M8" s="100"/>
      <c r="N8" s="14" t="str">
        <f>+'Adquisión Predial'!B9</f>
        <v>PAII -80</v>
      </c>
      <c r="O8" s="122" t="s">
        <v>25</v>
      </c>
      <c r="P8" s="122"/>
      <c r="Q8" s="123" t="str">
        <f>+'Adquisión Predial'!D9</f>
        <v>Suscribir el contrato de demolición de los predios adquiridos por la EMB  para la construcción de la PLMB.</v>
      </c>
      <c r="R8" s="123"/>
      <c r="S8" s="123"/>
      <c r="T8" s="58" t="s">
        <v>83</v>
      </c>
      <c r="U8" s="63">
        <f>+'Adquisión Predial'!C9</f>
        <v>0.1</v>
      </c>
      <c r="V8" s="60" t="s">
        <v>41</v>
      </c>
      <c r="W8" s="48" t="str">
        <f>+'Adquisión Predial'!E9</f>
        <v>Estado del contrato de demolición</v>
      </c>
      <c r="X8" s="60" t="s">
        <v>87</v>
      </c>
      <c r="Y8" s="92" t="str">
        <f>+'Adquisión Predial'!F9</f>
        <v>Medir el proceso  contractual para suscribir el contrato de demolición de predios</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100" t="s">
        <v>27</v>
      </c>
      <c r="C10" s="100"/>
      <c r="D10" s="107" t="str">
        <f>+'Adquisión Predial'!H9</f>
        <v xml:space="preserve">Eficacia </v>
      </c>
      <c r="E10" s="107"/>
      <c r="F10" s="100" t="s">
        <v>9</v>
      </c>
      <c r="G10" s="100"/>
      <c r="H10" s="107" t="str">
        <f>+'Adquisión Predial'!G9</f>
        <v>Porcentual</v>
      </c>
      <c r="I10" s="107"/>
      <c r="J10" s="58" t="s">
        <v>10</v>
      </c>
      <c r="K10" s="103" t="s">
        <v>3</v>
      </c>
      <c r="L10" s="103"/>
      <c r="M10" s="105" t="s">
        <v>77</v>
      </c>
      <c r="N10" s="106"/>
      <c r="O10" s="108" t="str">
        <f>+'Adquisión Predial'!I9</f>
        <v>Secop II</v>
      </c>
      <c r="P10" s="109"/>
      <c r="Q10" s="110"/>
      <c r="R10" s="60" t="s">
        <v>97</v>
      </c>
      <c r="S10" s="103" t="str">
        <f>+'Adquisión Predial'!J9</f>
        <v>(N* de fases de contratación realizada/ N° de fases contractuaes programadas)*100%</v>
      </c>
      <c r="T10" s="103"/>
      <c r="U10" s="58" t="s">
        <v>8</v>
      </c>
      <c r="V10" s="112">
        <f>+'Adquisión Predial'!L9</f>
        <v>5</v>
      </c>
      <c r="W10" s="113"/>
      <c r="X10" s="60" t="s">
        <v>84</v>
      </c>
      <c r="Y10" s="50" t="s">
        <v>136</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104" t="s">
        <v>80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8" t="s">
        <v>0</v>
      </c>
      <c r="D15" s="58" t="s">
        <v>11</v>
      </c>
      <c r="E15" s="58" t="s">
        <v>12</v>
      </c>
      <c r="F15" s="58" t="s">
        <v>20</v>
      </c>
      <c r="G15" s="22"/>
      <c r="H15" s="100" t="s">
        <v>78</v>
      </c>
      <c r="I15" s="100"/>
      <c r="J15" s="100"/>
      <c r="K15" s="100"/>
      <c r="L15" s="100"/>
      <c r="M15" s="100"/>
      <c r="N15" s="100"/>
      <c r="O15" s="100"/>
      <c r="P15" s="100"/>
      <c r="Q15" s="100"/>
      <c r="R15" s="100"/>
      <c r="S15" s="100"/>
      <c r="T15" s="100"/>
      <c r="U15" s="22"/>
      <c r="V15" s="23"/>
      <c r="W15" s="23"/>
      <c r="X15" s="23"/>
      <c r="Y15" s="24"/>
    </row>
    <row r="16" spans="2:25" ht="52.5" customHeight="1">
      <c r="B16" s="21"/>
      <c r="C16" s="25" t="s">
        <v>16</v>
      </c>
      <c r="D16" s="61">
        <f>+'Adquisión Predial'!P9</f>
        <v>0</v>
      </c>
      <c r="E16" s="63">
        <v>0</v>
      </c>
      <c r="F16" s="27">
        <v>0</v>
      </c>
      <c r="G16" s="22"/>
      <c r="H16" s="101"/>
      <c r="I16" s="101"/>
      <c r="J16" s="101"/>
      <c r="K16" s="101"/>
      <c r="L16" s="101"/>
      <c r="M16" s="101"/>
      <c r="N16" s="101"/>
      <c r="O16" s="101"/>
      <c r="P16" s="101"/>
      <c r="Q16" s="101"/>
      <c r="R16" s="101"/>
      <c r="S16" s="101"/>
      <c r="T16" s="101"/>
      <c r="U16" s="28"/>
      <c r="V16" s="28"/>
      <c r="W16" s="28"/>
      <c r="X16" s="28"/>
      <c r="Y16" s="24"/>
    </row>
    <row r="17" spans="2:25" ht="52.5" customHeight="1">
      <c r="B17" s="21"/>
      <c r="C17" s="25" t="s">
        <v>17</v>
      </c>
      <c r="D17" s="61">
        <f>(+'Adquisión Predial'!Q9*100%)/('Adquisión Predial'!L9*100%)</f>
        <v>0.4</v>
      </c>
      <c r="E17" s="61">
        <v>0</v>
      </c>
      <c r="F17" s="27">
        <v>0</v>
      </c>
      <c r="G17" s="22"/>
      <c r="H17" s="101"/>
      <c r="I17" s="101"/>
      <c r="J17" s="101"/>
      <c r="K17" s="101"/>
      <c r="L17" s="101"/>
      <c r="M17" s="101"/>
      <c r="N17" s="101"/>
      <c r="O17" s="101"/>
      <c r="P17" s="101"/>
      <c r="Q17" s="101"/>
      <c r="R17" s="101"/>
      <c r="S17" s="101"/>
      <c r="T17" s="101"/>
      <c r="U17" s="28"/>
      <c r="V17" s="100" t="s">
        <v>81</v>
      </c>
      <c r="W17" s="100"/>
      <c r="X17" s="41"/>
      <c r="Y17" s="24"/>
    </row>
    <row r="18" spans="2:25" ht="52.5" customHeight="1">
      <c r="B18" s="21"/>
      <c r="C18" s="25" t="s">
        <v>18</v>
      </c>
      <c r="D18" s="61">
        <f>(+'Adquisión Predial'!R9*100%)/('Adquisión Predial'!L9*100%)</f>
        <v>0.6</v>
      </c>
      <c r="E18" s="61">
        <v>0</v>
      </c>
      <c r="F18" s="27">
        <v>0</v>
      </c>
      <c r="G18" s="22"/>
      <c r="H18" s="101"/>
      <c r="I18" s="101"/>
      <c r="J18" s="101"/>
      <c r="K18" s="101"/>
      <c r="L18" s="101"/>
      <c r="M18" s="101"/>
      <c r="N18" s="101"/>
      <c r="O18" s="101"/>
      <c r="P18" s="101"/>
      <c r="Q18" s="101"/>
      <c r="R18" s="101"/>
      <c r="S18" s="101"/>
      <c r="T18" s="101"/>
      <c r="U18" s="28"/>
      <c r="V18" s="102">
        <f>+'Adquisión Predial'!K9</f>
        <v>0</v>
      </c>
      <c r="W18" s="102"/>
      <c r="X18" s="42"/>
      <c r="Y18" s="24"/>
    </row>
    <row r="19" spans="2:25" ht="52.5" customHeight="1">
      <c r="B19" s="21"/>
      <c r="C19" s="25" t="s">
        <v>19</v>
      </c>
      <c r="D19" s="61">
        <f>+'Adquisión Predial'!S9</f>
        <v>0</v>
      </c>
      <c r="E19" s="61">
        <v>0</v>
      </c>
      <c r="F19" s="27">
        <v>0</v>
      </c>
      <c r="G19" s="22"/>
      <c r="H19" s="101"/>
      <c r="I19" s="101"/>
      <c r="J19" s="101"/>
      <c r="K19" s="101"/>
      <c r="L19" s="101"/>
      <c r="M19" s="101"/>
      <c r="N19" s="101"/>
      <c r="O19" s="101"/>
      <c r="P19" s="101"/>
      <c r="Q19" s="101"/>
      <c r="R19" s="101"/>
      <c r="S19" s="101"/>
      <c r="T19" s="101"/>
      <c r="U19" s="28"/>
      <c r="V19" s="111"/>
      <c r="W19" s="111"/>
      <c r="X19" s="59"/>
      <c r="Y19" s="24"/>
    </row>
    <row r="20" spans="2:25" ht="52.5" customHeight="1">
      <c r="B20" s="21"/>
      <c r="C20" s="30" t="s">
        <v>14</v>
      </c>
      <c r="D20" s="91">
        <f>SUM(D16:D19)</f>
        <v>1</v>
      </c>
      <c r="E20" s="31">
        <f>SUM(E16:E19)</f>
        <v>0</v>
      </c>
      <c r="F20" s="32">
        <f t="shared" ref="F20" si="0">E20/D20</f>
        <v>0</v>
      </c>
      <c r="G20" s="22"/>
      <c r="H20" s="101"/>
      <c r="I20" s="101"/>
      <c r="J20" s="101"/>
      <c r="K20" s="101"/>
      <c r="L20" s="101"/>
      <c r="M20" s="101"/>
      <c r="N20" s="101"/>
      <c r="O20" s="101"/>
      <c r="P20" s="101"/>
      <c r="Q20" s="101"/>
      <c r="R20" s="101"/>
      <c r="S20" s="101"/>
      <c r="T20" s="101"/>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104" t="s">
        <v>79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2:25" ht="32.25" customHeight="1">
      <c r="B24" s="36" t="s">
        <v>0</v>
      </c>
      <c r="C24" s="97" t="s">
        <v>137</v>
      </c>
      <c r="D24" s="98"/>
      <c r="E24" s="98"/>
      <c r="F24" s="98"/>
      <c r="G24" s="98"/>
      <c r="H24" s="98"/>
      <c r="I24" s="98"/>
      <c r="J24" s="98"/>
      <c r="K24" s="98"/>
      <c r="L24" s="99"/>
      <c r="M24" s="97" t="s">
        <v>86</v>
      </c>
      <c r="N24" s="98"/>
      <c r="O24" s="98"/>
      <c r="P24" s="98"/>
      <c r="Q24" s="98"/>
      <c r="R24" s="98"/>
      <c r="S24" s="98"/>
      <c r="T24" s="99"/>
      <c r="U24" s="97" t="s">
        <v>85</v>
      </c>
      <c r="V24" s="98"/>
      <c r="W24" s="98"/>
      <c r="X24" s="98"/>
      <c r="Y24" s="99"/>
    </row>
    <row r="25" spans="2:25" ht="98.25" customHeight="1">
      <c r="B25" s="37" t="s">
        <v>16</v>
      </c>
      <c r="C25" s="94" t="s">
        <v>148</v>
      </c>
      <c r="D25" s="95"/>
      <c r="E25" s="95"/>
      <c r="F25" s="95"/>
      <c r="G25" s="95"/>
      <c r="H25" s="95"/>
      <c r="I25" s="95"/>
      <c r="J25" s="95"/>
      <c r="K25" s="95"/>
      <c r="L25" s="96"/>
      <c r="M25" s="130" t="s">
        <v>146</v>
      </c>
      <c r="N25" s="125"/>
      <c r="O25" s="125"/>
      <c r="P25" s="125"/>
      <c r="Q25" s="125"/>
      <c r="R25" s="125"/>
      <c r="S25" s="125"/>
      <c r="T25" s="126"/>
      <c r="U25" s="94" t="s">
        <v>147</v>
      </c>
      <c r="V25" s="95"/>
      <c r="W25" s="95"/>
      <c r="X25" s="95"/>
      <c r="Y25" s="96"/>
    </row>
    <row r="26" spans="2:25" ht="98.25" customHeight="1">
      <c r="B26" s="25" t="s">
        <v>17</v>
      </c>
      <c r="C26" s="94"/>
      <c r="D26" s="95"/>
      <c r="E26" s="95"/>
      <c r="F26" s="95"/>
      <c r="G26" s="95"/>
      <c r="H26" s="95"/>
      <c r="I26" s="95"/>
      <c r="J26" s="95"/>
      <c r="K26" s="95"/>
      <c r="L26" s="96"/>
      <c r="M26" s="94"/>
      <c r="N26" s="95"/>
      <c r="O26" s="95"/>
      <c r="P26" s="95"/>
      <c r="Q26" s="95"/>
      <c r="R26" s="95"/>
      <c r="S26" s="95"/>
      <c r="T26" s="96"/>
      <c r="U26" s="94"/>
      <c r="V26" s="95"/>
      <c r="W26" s="95"/>
      <c r="X26" s="95"/>
      <c r="Y26" s="96"/>
    </row>
    <row r="27" spans="2:25" ht="98.25" customHeight="1">
      <c r="B27" s="25" t="s">
        <v>18</v>
      </c>
      <c r="C27" s="94"/>
      <c r="D27" s="95"/>
      <c r="E27" s="95"/>
      <c r="F27" s="95"/>
      <c r="G27" s="95"/>
      <c r="H27" s="95"/>
      <c r="I27" s="95"/>
      <c r="J27" s="95"/>
      <c r="K27" s="95"/>
      <c r="L27" s="96"/>
      <c r="M27" s="94"/>
      <c r="N27" s="95"/>
      <c r="O27" s="95"/>
      <c r="P27" s="95"/>
      <c r="Q27" s="95"/>
      <c r="R27" s="95"/>
      <c r="S27" s="95"/>
      <c r="T27" s="96"/>
      <c r="U27" s="94"/>
      <c r="V27" s="95"/>
      <c r="W27" s="95"/>
      <c r="X27" s="95"/>
      <c r="Y27" s="96"/>
    </row>
    <row r="28" spans="2:25" ht="98.25" customHeight="1">
      <c r="B28" s="25" t="s">
        <v>19</v>
      </c>
      <c r="C28" s="94"/>
      <c r="D28" s="95"/>
      <c r="E28" s="95"/>
      <c r="F28" s="95"/>
      <c r="G28" s="95"/>
      <c r="H28" s="95"/>
      <c r="I28" s="95"/>
      <c r="J28" s="95"/>
      <c r="K28" s="95"/>
      <c r="L28" s="96"/>
      <c r="M28" s="94"/>
      <c r="N28" s="95"/>
      <c r="O28" s="95"/>
      <c r="P28" s="95"/>
      <c r="Q28" s="95"/>
      <c r="R28" s="95"/>
      <c r="S28" s="95"/>
      <c r="T28" s="96"/>
      <c r="U28" s="94"/>
      <c r="V28" s="95"/>
      <c r="W28" s="95"/>
      <c r="X28" s="95"/>
      <c r="Y28" s="96"/>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24E63802-847B-425E-883C-CCC06789BAE0}">
          <x14:formula1>
            <xm:f>Desplegables!$B$2:$B$15</xm:f>
          </x14:formula1>
          <xm:sqref>J8:K8</xm:sqref>
        </x14:dataValidation>
        <x14:dataValidation type="list" allowBlank="1" showInputMessage="1" showErrorMessage="1" xr:uid="{4C99FDD0-D8D8-410B-A14A-531B3EB492EF}">
          <x14:formula1>
            <xm:f>Desplegables!$C$2:$C$10</xm:f>
          </x14:formula1>
          <xm:sqref>D10:E10</xm:sqref>
        </x14:dataValidation>
        <x14:dataValidation type="list" allowBlank="1" showInputMessage="1" showErrorMessage="1" xr:uid="{D39104F7-C475-4FC6-89B3-69848DEC7E54}">
          <x14:formula1>
            <xm:f>Desplegables!$D$2:$D$5</xm:f>
          </x14:formula1>
          <xm:sqref>K10:L10</xm:sqref>
        </x14:dataValidation>
        <x14:dataValidation type="list" allowBlank="1" showInputMessage="1" showErrorMessage="1" xr:uid="{E51CB6E1-4AEA-4387-9842-7D50B488FDBF}">
          <x14:formula1>
            <xm:f>Desplegables!$A$2:$A$22</xm:f>
          </x14:formula1>
          <xm:sqref>D8:G8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FC35-AE4D-4758-94B4-A485A5226AC4}">
  <sheetPr>
    <tabColor rgb="FF00B0F0"/>
  </sheetPr>
  <dimension ref="B1:Y28"/>
  <sheetViews>
    <sheetView showGridLines="0" zoomScale="90" zoomScaleNormal="9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14"/>
      <c r="C2" s="118" t="s">
        <v>21</v>
      </c>
      <c r="D2" s="118"/>
      <c r="E2" s="118"/>
      <c r="F2" s="118"/>
      <c r="G2" s="118"/>
      <c r="H2" s="118"/>
      <c r="I2" s="118"/>
      <c r="J2" s="118"/>
      <c r="K2" s="118"/>
      <c r="L2" s="118"/>
      <c r="M2" s="118"/>
      <c r="N2" s="118"/>
      <c r="O2" s="118"/>
      <c r="P2" s="118"/>
      <c r="Q2" s="118"/>
      <c r="R2" s="118"/>
      <c r="S2" s="118"/>
      <c r="T2" s="118"/>
      <c r="U2" s="118"/>
      <c r="V2" s="118"/>
      <c r="W2" s="118"/>
      <c r="X2" s="118"/>
      <c r="Y2" s="115"/>
    </row>
    <row r="3" spans="2:25" ht="28.5" customHeight="1">
      <c r="B3" s="114"/>
      <c r="C3" s="118" t="s">
        <v>31</v>
      </c>
      <c r="D3" s="118"/>
      <c r="E3" s="118"/>
      <c r="F3" s="118"/>
      <c r="G3" s="118"/>
      <c r="H3" s="118"/>
      <c r="I3" s="118"/>
      <c r="J3" s="118"/>
      <c r="K3" s="118"/>
      <c r="L3" s="118"/>
      <c r="M3" s="118"/>
      <c r="N3" s="118"/>
      <c r="O3" s="118"/>
      <c r="P3" s="118"/>
      <c r="Q3" s="118"/>
      <c r="R3" s="118"/>
      <c r="S3" s="118"/>
      <c r="T3" s="118"/>
      <c r="U3" s="118"/>
      <c r="V3" s="118"/>
      <c r="W3" s="118"/>
      <c r="X3" s="118"/>
      <c r="Y3" s="116"/>
    </row>
    <row r="4" spans="2:25" ht="28.5" customHeight="1">
      <c r="B4" s="114"/>
      <c r="C4" s="119" t="s">
        <v>15</v>
      </c>
      <c r="D4" s="119"/>
      <c r="E4" s="119"/>
      <c r="F4" s="119"/>
      <c r="G4" s="119"/>
      <c r="H4" s="119"/>
      <c r="I4" s="119"/>
      <c r="J4" s="119"/>
      <c r="K4" s="119"/>
      <c r="L4" s="119"/>
      <c r="M4" s="119"/>
      <c r="N4" s="119"/>
      <c r="O4" s="119"/>
      <c r="P4" s="119"/>
      <c r="Q4" s="119" t="s">
        <v>32</v>
      </c>
      <c r="R4" s="119"/>
      <c r="S4" s="119"/>
      <c r="T4" s="119"/>
      <c r="U4" s="119"/>
      <c r="V4" s="119"/>
      <c r="W4" s="119"/>
      <c r="X4" s="119"/>
      <c r="Y4" s="117"/>
    </row>
    <row r="5" spans="2:25" ht="7.5" customHeight="1"/>
    <row r="6" spans="2:25" ht="22.5" customHeight="1">
      <c r="B6" s="120" t="s">
        <v>13</v>
      </c>
      <c r="C6" s="120"/>
      <c r="D6" s="120"/>
      <c r="E6" s="120"/>
      <c r="F6" s="120"/>
      <c r="G6" s="120"/>
      <c r="H6" s="120"/>
      <c r="I6" s="120"/>
      <c r="J6" s="120"/>
      <c r="K6" s="120"/>
      <c r="L6" s="120"/>
      <c r="M6" s="120"/>
      <c r="N6" s="120"/>
      <c r="O6" s="120"/>
      <c r="P6" s="120"/>
      <c r="Q6" s="120"/>
      <c r="R6" s="120"/>
      <c r="S6" s="120"/>
      <c r="T6" s="120"/>
      <c r="U6" s="120"/>
      <c r="V6" s="120"/>
      <c r="W6" s="120"/>
      <c r="X6" s="120"/>
      <c r="Y6" s="120"/>
    </row>
    <row r="7" spans="2:25" ht="3.75" customHeight="1"/>
    <row r="8" spans="2:25" ht="39.75" customHeight="1">
      <c r="B8" s="121" t="s">
        <v>33</v>
      </c>
      <c r="C8" s="121"/>
      <c r="D8" s="103" t="s">
        <v>53</v>
      </c>
      <c r="E8" s="103"/>
      <c r="F8" s="103"/>
      <c r="G8" s="103"/>
      <c r="H8" s="121" t="s">
        <v>40</v>
      </c>
      <c r="I8" s="121"/>
      <c r="J8" s="103"/>
      <c r="K8" s="103"/>
      <c r="L8" s="100" t="s">
        <v>82</v>
      </c>
      <c r="M8" s="100"/>
      <c r="N8" s="14" t="str">
        <f>+'Adquisión Predial'!B10</f>
        <v>PAII -92</v>
      </c>
      <c r="O8" s="122" t="s">
        <v>25</v>
      </c>
      <c r="P8" s="122"/>
      <c r="Q8" s="123" t="str">
        <f>+'Adquisión Predial'!D10</f>
        <v>Entregar al concesionario los predios del trazado de la PLMB T1.</v>
      </c>
      <c r="R8" s="123"/>
      <c r="S8" s="123"/>
      <c r="T8" s="58" t="s">
        <v>83</v>
      </c>
      <c r="U8" s="63">
        <f>+'Adquisión Predial'!C10</f>
        <v>0.3</v>
      </c>
      <c r="V8" s="60" t="s">
        <v>41</v>
      </c>
      <c r="W8" s="48" t="str">
        <f>+'Adquisión Predial'!E10</f>
        <v>Entrega de predios al concesionario</v>
      </c>
      <c r="X8" s="60" t="s">
        <v>87</v>
      </c>
      <c r="Y8" s="92" t="str">
        <f>+'Adquisión Predial'!F10</f>
        <v>Medir el avance de la entrega de predios al concesionario</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67.5" customHeight="1">
      <c r="B10" s="100" t="s">
        <v>27</v>
      </c>
      <c r="C10" s="100"/>
      <c r="D10" s="107" t="str">
        <f>+'Adquisión Predial'!H10</f>
        <v>Efectividad</v>
      </c>
      <c r="E10" s="107"/>
      <c r="F10" s="100" t="s">
        <v>9</v>
      </c>
      <c r="G10" s="100"/>
      <c r="H10" s="107" t="str">
        <f>+'Adquisión Predial'!G10</f>
        <v>Porcentual</v>
      </c>
      <c r="I10" s="107"/>
      <c r="J10" s="58" t="s">
        <v>10</v>
      </c>
      <c r="K10" s="103" t="s">
        <v>3</v>
      </c>
      <c r="L10" s="103"/>
      <c r="M10" s="105" t="s">
        <v>77</v>
      </c>
      <c r="N10" s="106"/>
      <c r="O10" s="108" t="str">
        <f>+'Adquisión Predial'!I10</f>
        <v>Bases de datos seguimiento sociopredial</v>
      </c>
      <c r="P10" s="109"/>
      <c r="Q10" s="110"/>
      <c r="R10" s="60" t="s">
        <v>97</v>
      </c>
      <c r="S10" s="103" t="str">
        <f>+'Adquisión Predial'!J10</f>
        <v>(N° total de predios entregados al concesionario/N° de predios requeridos para el desarrollo del proyecto)</v>
      </c>
      <c r="T10" s="103"/>
      <c r="U10" s="58" t="s">
        <v>8</v>
      </c>
      <c r="V10" s="112">
        <f>+'Adquisión Predial'!L10</f>
        <v>75</v>
      </c>
      <c r="W10" s="113"/>
      <c r="X10" s="60" t="s">
        <v>84</v>
      </c>
      <c r="Y10" s="50" t="s">
        <v>93</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104" t="s">
        <v>80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8" t="s">
        <v>0</v>
      </c>
      <c r="D15" s="58" t="s">
        <v>11</v>
      </c>
      <c r="E15" s="58" t="s">
        <v>12</v>
      </c>
      <c r="F15" s="58" t="s">
        <v>20</v>
      </c>
      <c r="G15" s="22"/>
      <c r="H15" s="100" t="s">
        <v>78</v>
      </c>
      <c r="I15" s="100"/>
      <c r="J15" s="100"/>
      <c r="K15" s="100"/>
      <c r="L15" s="100"/>
      <c r="M15" s="100"/>
      <c r="N15" s="100"/>
      <c r="O15" s="100"/>
      <c r="P15" s="100"/>
      <c r="Q15" s="100"/>
      <c r="R15" s="100"/>
      <c r="S15" s="100"/>
      <c r="T15" s="100"/>
      <c r="U15" s="22"/>
      <c r="V15" s="23"/>
      <c r="W15" s="23"/>
      <c r="X15" s="23"/>
      <c r="Y15" s="24"/>
    </row>
    <row r="16" spans="2:25" ht="52.5" customHeight="1">
      <c r="B16" s="21"/>
      <c r="C16" s="25" t="s">
        <v>16</v>
      </c>
      <c r="D16" s="61">
        <f>(+'Adquisión Predial'!P$10*100%)/'Adquisión Predial'!$L$10</f>
        <v>0</v>
      </c>
      <c r="E16" s="63">
        <v>0</v>
      </c>
      <c r="F16" s="27">
        <v>0</v>
      </c>
      <c r="G16" s="22"/>
      <c r="H16" s="101"/>
      <c r="I16" s="101"/>
      <c r="J16" s="101"/>
      <c r="K16" s="101"/>
      <c r="L16" s="101"/>
      <c r="M16" s="101"/>
      <c r="N16" s="101"/>
      <c r="O16" s="101"/>
      <c r="P16" s="101"/>
      <c r="Q16" s="101"/>
      <c r="R16" s="101"/>
      <c r="S16" s="101"/>
      <c r="T16" s="101"/>
      <c r="U16" s="28"/>
      <c r="V16" s="28"/>
      <c r="W16" s="28"/>
      <c r="X16" s="28"/>
      <c r="Y16" s="24"/>
    </row>
    <row r="17" spans="2:25" ht="52.5" customHeight="1">
      <c r="B17" s="21"/>
      <c r="C17" s="25" t="s">
        <v>17</v>
      </c>
      <c r="D17" s="61">
        <f>(+'Adquisión Predial'!Q$10*100%)/'Adquisión Predial'!$L$10</f>
        <v>2.6666666666666668E-2</v>
      </c>
      <c r="E17" s="61">
        <v>0</v>
      </c>
      <c r="F17" s="27">
        <v>0</v>
      </c>
      <c r="G17" s="22"/>
      <c r="H17" s="101"/>
      <c r="I17" s="101"/>
      <c r="J17" s="101"/>
      <c r="K17" s="101"/>
      <c r="L17" s="101"/>
      <c r="M17" s="101"/>
      <c r="N17" s="101"/>
      <c r="O17" s="101"/>
      <c r="P17" s="101"/>
      <c r="Q17" s="101"/>
      <c r="R17" s="101"/>
      <c r="S17" s="101"/>
      <c r="T17" s="101"/>
      <c r="U17" s="28"/>
      <c r="V17" s="100" t="s">
        <v>81</v>
      </c>
      <c r="W17" s="100"/>
      <c r="X17" s="41"/>
      <c r="Y17" s="24"/>
    </row>
    <row r="18" spans="2:25" ht="52.5" customHeight="1">
      <c r="B18" s="21"/>
      <c r="C18" s="25" t="s">
        <v>18</v>
      </c>
      <c r="D18" s="61">
        <f>(+'Adquisión Predial'!R$10*100%)/'Adquisión Predial'!$L$10</f>
        <v>0</v>
      </c>
      <c r="E18" s="61">
        <v>0</v>
      </c>
      <c r="F18" s="27">
        <v>0</v>
      </c>
      <c r="G18" s="22"/>
      <c r="H18" s="101"/>
      <c r="I18" s="101"/>
      <c r="J18" s="101"/>
      <c r="K18" s="101"/>
      <c r="L18" s="101"/>
      <c r="M18" s="101"/>
      <c r="N18" s="101"/>
      <c r="O18" s="101"/>
      <c r="P18" s="101"/>
      <c r="Q18" s="101"/>
      <c r="R18" s="101"/>
      <c r="S18" s="101"/>
      <c r="T18" s="101"/>
      <c r="U18" s="28"/>
      <c r="V18" s="102">
        <v>0</v>
      </c>
      <c r="W18" s="102"/>
      <c r="X18" s="42"/>
      <c r="Y18" s="24"/>
    </row>
    <row r="19" spans="2:25" ht="52.5" customHeight="1">
      <c r="B19" s="21"/>
      <c r="C19" s="25" t="s">
        <v>19</v>
      </c>
      <c r="D19" s="61">
        <f>(+'Adquisión Predial'!S$10*100%)/'Adquisión Predial'!$L$10</f>
        <v>0.97333333333333338</v>
      </c>
      <c r="E19" s="61">
        <v>0</v>
      </c>
      <c r="F19" s="27">
        <v>0</v>
      </c>
      <c r="G19" s="22"/>
      <c r="H19" s="101"/>
      <c r="I19" s="101"/>
      <c r="J19" s="101"/>
      <c r="K19" s="101"/>
      <c r="L19" s="101"/>
      <c r="M19" s="101"/>
      <c r="N19" s="101"/>
      <c r="O19" s="101"/>
      <c r="P19" s="101"/>
      <c r="Q19" s="101"/>
      <c r="R19" s="101"/>
      <c r="S19" s="101"/>
      <c r="T19" s="101"/>
      <c r="U19" s="28"/>
      <c r="V19" s="111"/>
      <c r="W19" s="111"/>
      <c r="X19" s="59"/>
      <c r="Y19" s="24"/>
    </row>
    <row r="20" spans="2:25" ht="52.5" customHeight="1">
      <c r="B20" s="21"/>
      <c r="C20" s="30" t="s">
        <v>138</v>
      </c>
      <c r="D20" s="91">
        <f>SUM(D16:D19)</f>
        <v>1</v>
      </c>
      <c r="E20" s="31">
        <f>SUM(E16:E19)</f>
        <v>0</v>
      </c>
      <c r="F20" s="32">
        <f t="shared" ref="F20" si="0">E20/D20</f>
        <v>0</v>
      </c>
      <c r="G20" s="22"/>
      <c r="H20" s="101"/>
      <c r="I20" s="101"/>
      <c r="J20" s="101"/>
      <c r="K20" s="101"/>
      <c r="L20" s="101"/>
      <c r="M20" s="101"/>
      <c r="N20" s="101"/>
      <c r="O20" s="101"/>
      <c r="P20" s="101"/>
      <c r="Q20" s="101"/>
      <c r="R20" s="101"/>
      <c r="S20" s="101"/>
      <c r="T20" s="101"/>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104" t="s">
        <v>79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2:25" ht="32.25" customHeight="1">
      <c r="B24" s="36" t="s">
        <v>0</v>
      </c>
      <c r="C24" s="97" t="s">
        <v>137</v>
      </c>
      <c r="D24" s="98"/>
      <c r="E24" s="98"/>
      <c r="F24" s="98"/>
      <c r="G24" s="98"/>
      <c r="H24" s="98"/>
      <c r="I24" s="98"/>
      <c r="J24" s="98"/>
      <c r="K24" s="98"/>
      <c r="L24" s="99"/>
      <c r="M24" s="97" t="s">
        <v>86</v>
      </c>
      <c r="N24" s="98"/>
      <c r="O24" s="98"/>
      <c r="P24" s="98"/>
      <c r="Q24" s="98"/>
      <c r="R24" s="98"/>
      <c r="S24" s="98"/>
      <c r="T24" s="99"/>
      <c r="U24" s="97" t="s">
        <v>85</v>
      </c>
      <c r="V24" s="98"/>
      <c r="W24" s="98"/>
      <c r="X24" s="98"/>
      <c r="Y24" s="99"/>
    </row>
    <row r="25" spans="2:25" ht="98.25" customHeight="1">
      <c r="B25" s="37" t="s">
        <v>16</v>
      </c>
      <c r="C25" s="94" t="s">
        <v>148</v>
      </c>
      <c r="D25" s="95"/>
      <c r="E25" s="95"/>
      <c r="F25" s="95"/>
      <c r="G25" s="95"/>
      <c r="H25" s="95"/>
      <c r="I25" s="95"/>
      <c r="J25" s="95"/>
      <c r="K25" s="95"/>
      <c r="L25" s="96"/>
      <c r="M25" s="130" t="s">
        <v>149</v>
      </c>
      <c r="N25" s="125"/>
      <c r="O25" s="125"/>
      <c r="P25" s="125"/>
      <c r="Q25" s="125"/>
      <c r="R25" s="125"/>
      <c r="S25" s="125"/>
      <c r="T25" s="126"/>
      <c r="U25" s="94" t="s">
        <v>150</v>
      </c>
      <c r="V25" s="95"/>
      <c r="W25" s="95"/>
      <c r="X25" s="95"/>
      <c r="Y25" s="96"/>
    </row>
    <row r="26" spans="2:25" ht="98.25" customHeight="1">
      <c r="B26" s="25" t="s">
        <v>17</v>
      </c>
      <c r="C26" s="94"/>
      <c r="D26" s="95"/>
      <c r="E26" s="95"/>
      <c r="F26" s="95"/>
      <c r="G26" s="95"/>
      <c r="H26" s="95"/>
      <c r="I26" s="95"/>
      <c r="J26" s="95"/>
      <c r="K26" s="95"/>
      <c r="L26" s="96"/>
      <c r="M26" s="94"/>
      <c r="N26" s="95"/>
      <c r="O26" s="95"/>
      <c r="P26" s="95"/>
      <c r="Q26" s="95"/>
      <c r="R26" s="95"/>
      <c r="S26" s="95"/>
      <c r="T26" s="96"/>
      <c r="U26" s="94"/>
      <c r="V26" s="95"/>
      <c r="W26" s="95"/>
      <c r="X26" s="95"/>
      <c r="Y26" s="96"/>
    </row>
    <row r="27" spans="2:25" ht="98.25" customHeight="1">
      <c r="B27" s="25" t="s">
        <v>18</v>
      </c>
      <c r="C27" s="94"/>
      <c r="D27" s="95"/>
      <c r="E27" s="95"/>
      <c r="F27" s="95"/>
      <c r="G27" s="95"/>
      <c r="H27" s="95"/>
      <c r="I27" s="95"/>
      <c r="J27" s="95"/>
      <c r="K27" s="95"/>
      <c r="L27" s="96"/>
      <c r="M27" s="94"/>
      <c r="N27" s="95"/>
      <c r="O27" s="95"/>
      <c r="P27" s="95"/>
      <c r="Q27" s="95"/>
      <c r="R27" s="95"/>
      <c r="S27" s="95"/>
      <c r="T27" s="96"/>
      <c r="U27" s="94"/>
      <c r="V27" s="95"/>
      <c r="W27" s="95"/>
      <c r="X27" s="95"/>
      <c r="Y27" s="96"/>
    </row>
    <row r="28" spans="2:25" ht="98.25" customHeight="1">
      <c r="B28" s="25" t="s">
        <v>19</v>
      </c>
      <c r="C28" s="94"/>
      <c r="D28" s="95"/>
      <c r="E28" s="95"/>
      <c r="F28" s="95"/>
      <c r="G28" s="95"/>
      <c r="H28" s="95"/>
      <c r="I28" s="95"/>
      <c r="J28" s="95"/>
      <c r="K28" s="95"/>
      <c r="L28" s="96"/>
      <c r="M28" s="94"/>
      <c r="N28" s="95"/>
      <c r="O28" s="95"/>
      <c r="P28" s="95"/>
      <c r="Q28" s="95"/>
      <c r="R28" s="95"/>
      <c r="S28" s="95"/>
      <c r="T28" s="96"/>
      <c r="U28" s="94"/>
      <c r="V28" s="95"/>
      <c r="W28" s="95"/>
      <c r="X28" s="95"/>
      <c r="Y28" s="96"/>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4AB03FEA-0056-421E-9A9B-5DDD66C4E59C}">
          <x14:formula1>
            <xm:f>Desplegables!$A$2:$A$22</xm:f>
          </x14:formula1>
          <xm:sqref>D8:G8</xm:sqref>
        </x14:dataValidation>
        <x14:dataValidation type="list" allowBlank="1" showInputMessage="1" showErrorMessage="1" xr:uid="{43788CC7-6387-4FF5-84A0-12D0BD0B7D02}">
          <x14:formula1>
            <xm:f>Desplegables!$D$2:$D$5</xm:f>
          </x14:formula1>
          <xm:sqref>K10:L10</xm:sqref>
        </x14:dataValidation>
        <x14:dataValidation type="list" allowBlank="1" showInputMessage="1" showErrorMessage="1" xr:uid="{1863362E-9293-4D33-AE4C-3DE45D4FAE03}">
          <x14:formula1>
            <xm:f>Desplegables!$C$2:$C$10</xm:f>
          </x14:formula1>
          <xm:sqref>D10:E10</xm:sqref>
        </x14:dataValidation>
        <x14:dataValidation type="list" allowBlank="1" showInputMessage="1" showErrorMessage="1" xr:uid="{9C1AA9CB-876D-4ACE-8C1F-328B6DEAC709}">
          <x14:formula1>
            <xm:f>Desplegables!$B$2:$B$15</xm:f>
          </x14:formula1>
          <xm:sqref>J8:K8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59C5-BB0C-47A9-B60C-CDE2C69FAD6B}">
  <dimension ref="B1:T19"/>
  <sheetViews>
    <sheetView showGridLines="0" zoomScale="90" zoomScaleNormal="90" workbookViewId="0"/>
  </sheetViews>
  <sheetFormatPr baseColWidth="10" defaultRowHeight="15"/>
  <cols>
    <col min="1" max="1" width="4.25" style="1" customWidth="1"/>
    <col min="2" max="3" width="11" style="1"/>
    <col min="4" max="4" width="39.25" style="1" customWidth="1"/>
    <col min="5" max="5" width="23.375" style="1" customWidth="1"/>
    <col min="6" max="7" width="19.625" style="1" customWidth="1"/>
    <col min="8" max="9" width="23" style="1" customWidth="1"/>
    <col min="10" max="10" width="32" style="1" customWidth="1"/>
    <col min="11" max="12" width="11" style="1"/>
    <col min="13" max="15" width="19.625" style="1" customWidth="1"/>
    <col min="16" max="19" width="12.625" style="1" customWidth="1"/>
    <col min="20" max="20" width="9.875" style="1" customWidth="1"/>
    <col min="21" max="16384" width="11" style="1"/>
  </cols>
  <sheetData>
    <row r="1" spans="2:20" ht="8.25" customHeight="1"/>
    <row r="2" spans="2:20" ht="36.75" customHeight="1">
      <c r="B2" s="132" t="s">
        <v>101</v>
      </c>
      <c r="C2" s="132"/>
      <c r="D2" s="132"/>
      <c r="E2" s="132"/>
      <c r="F2" s="132"/>
      <c r="G2" s="132"/>
      <c r="H2" s="132"/>
      <c r="I2" s="132"/>
      <c r="J2" s="132"/>
      <c r="K2" s="132"/>
      <c r="L2" s="132"/>
      <c r="M2" s="132"/>
      <c r="N2" s="132"/>
      <c r="O2" s="132"/>
      <c r="P2" s="132"/>
      <c r="Q2" s="132"/>
      <c r="R2" s="132"/>
      <c r="S2" s="132"/>
      <c r="T2" s="132"/>
    </row>
    <row r="3" spans="2:20" ht="26.25" customHeight="1">
      <c r="B3" s="54"/>
      <c r="C3" s="54"/>
      <c r="D3" s="54"/>
      <c r="E3" s="54"/>
      <c r="F3" s="54"/>
      <c r="G3" s="54"/>
      <c r="H3" s="54"/>
      <c r="I3" s="54"/>
      <c r="J3" s="54"/>
      <c r="K3" s="54"/>
      <c r="L3" s="54"/>
      <c r="M3" s="54"/>
      <c r="N3" s="54"/>
      <c r="O3" s="54"/>
    </row>
    <row r="4" spans="2:20" ht="22.5" customHeight="1">
      <c r="P4" s="131" t="s">
        <v>94</v>
      </c>
      <c r="Q4" s="131"/>
      <c r="R4" s="131"/>
      <c r="S4" s="131"/>
    </row>
    <row r="5" spans="2:20" ht="40.5" customHeight="1">
      <c r="B5" s="3" t="s">
        <v>23</v>
      </c>
      <c r="C5" s="3" t="s">
        <v>24</v>
      </c>
      <c r="D5" s="4" t="s">
        <v>25</v>
      </c>
      <c r="E5" s="5" t="s">
        <v>26</v>
      </c>
      <c r="F5" s="5" t="s">
        <v>22</v>
      </c>
      <c r="G5" s="5" t="s">
        <v>102</v>
      </c>
      <c r="H5" s="5" t="s">
        <v>27</v>
      </c>
      <c r="I5" s="5" t="s">
        <v>30</v>
      </c>
      <c r="J5" s="5" t="s">
        <v>28</v>
      </c>
      <c r="K5" s="5" t="s">
        <v>95</v>
      </c>
      <c r="L5" s="5" t="s">
        <v>96</v>
      </c>
      <c r="M5" s="6" t="s">
        <v>29</v>
      </c>
      <c r="N5" s="6" t="s">
        <v>98</v>
      </c>
      <c r="O5" s="6" t="s">
        <v>99</v>
      </c>
      <c r="P5" s="55" t="s">
        <v>88</v>
      </c>
      <c r="Q5" s="55" t="s">
        <v>89</v>
      </c>
      <c r="R5" s="55" t="s">
        <v>90</v>
      </c>
      <c r="S5" s="55" t="s">
        <v>91</v>
      </c>
      <c r="T5" s="47" t="s">
        <v>92</v>
      </c>
    </row>
    <row r="6" spans="2:20" ht="47.25">
      <c r="B6" s="68" t="s">
        <v>103</v>
      </c>
      <c r="C6" s="44">
        <v>0.2</v>
      </c>
      <c r="D6" s="69" t="s">
        <v>104</v>
      </c>
      <c r="E6" s="70" t="s">
        <v>105</v>
      </c>
      <c r="F6" s="70" t="s">
        <v>106</v>
      </c>
      <c r="G6" s="71" t="s">
        <v>100</v>
      </c>
      <c r="H6" s="71" t="s">
        <v>29</v>
      </c>
      <c r="I6" s="71" t="s">
        <v>107</v>
      </c>
      <c r="J6" s="70" t="s">
        <v>108</v>
      </c>
      <c r="K6" s="72">
        <v>1411</v>
      </c>
      <c r="L6" s="73">
        <f>1439-K6-15</f>
        <v>13</v>
      </c>
      <c r="M6" s="70" t="s">
        <v>109</v>
      </c>
      <c r="N6" s="74">
        <v>44197</v>
      </c>
      <c r="O6" s="74">
        <v>44561</v>
      </c>
      <c r="P6" s="62"/>
      <c r="Q6" s="45"/>
      <c r="R6" s="45">
        <v>13</v>
      </c>
      <c r="S6" s="45"/>
      <c r="T6" s="56">
        <f>SUM(Q6:S6)</f>
        <v>13</v>
      </c>
    </row>
    <row r="7" spans="2:20" ht="63">
      <c r="B7" s="68" t="s">
        <v>110</v>
      </c>
      <c r="C7" s="44">
        <v>0.2</v>
      </c>
      <c r="D7" s="69" t="s">
        <v>111</v>
      </c>
      <c r="E7" s="75" t="s">
        <v>112</v>
      </c>
      <c r="F7" s="75" t="s">
        <v>113</v>
      </c>
      <c r="G7" s="71" t="s">
        <v>100</v>
      </c>
      <c r="H7" s="71" t="s">
        <v>29</v>
      </c>
      <c r="I7" s="76" t="s">
        <v>107</v>
      </c>
      <c r="J7" s="75" t="s">
        <v>114</v>
      </c>
      <c r="K7" s="72">
        <v>968</v>
      </c>
      <c r="L7" s="73">
        <v>169</v>
      </c>
      <c r="M7" s="70" t="s">
        <v>115</v>
      </c>
      <c r="N7" s="74">
        <v>44197</v>
      </c>
      <c r="O7" s="74">
        <v>44561</v>
      </c>
      <c r="P7" s="77">
        <v>2</v>
      </c>
      <c r="Q7" s="77">
        <v>82</v>
      </c>
      <c r="R7" s="77">
        <v>43</v>
      </c>
      <c r="S7" s="77">
        <v>42</v>
      </c>
      <c r="T7" s="56">
        <f>SUM(P7:S7)</f>
        <v>169</v>
      </c>
    </row>
    <row r="8" spans="2:20" ht="76.5" customHeight="1">
      <c r="B8" s="68" t="s">
        <v>116</v>
      </c>
      <c r="C8" s="44">
        <v>0.2</v>
      </c>
      <c r="D8" s="69" t="s">
        <v>117</v>
      </c>
      <c r="E8" s="75" t="s">
        <v>118</v>
      </c>
      <c r="F8" s="75" t="s">
        <v>119</v>
      </c>
      <c r="G8" s="71" t="s">
        <v>100</v>
      </c>
      <c r="H8" s="71" t="s">
        <v>29</v>
      </c>
      <c r="I8" s="70" t="s">
        <v>107</v>
      </c>
      <c r="J8" s="75" t="s">
        <v>120</v>
      </c>
      <c r="K8" s="78">
        <v>968</v>
      </c>
      <c r="L8" s="73">
        <v>169</v>
      </c>
      <c r="M8" s="70" t="s">
        <v>121</v>
      </c>
      <c r="N8" s="74">
        <v>44197</v>
      </c>
      <c r="O8" s="74">
        <v>44561</v>
      </c>
      <c r="P8" s="77">
        <v>2</v>
      </c>
      <c r="Q8" s="79">
        <v>56</v>
      </c>
      <c r="R8" s="79">
        <v>56</v>
      </c>
      <c r="S8" s="80">
        <v>55</v>
      </c>
      <c r="T8" s="56">
        <f t="shared" ref="T8:T9" si="0">SUM(P8:S8)</f>
        <v>169</v>
      </c>
    </row>
    <row r="9" spans="2:20" ht="60">
      <c r="B9" s="68" t="s">
        <v>122</v>
      </c>
      <c r="C9" s="44">
        <v>0.1</v>
      </c>
      <c r="D9" s="69" t="s">
        <v>123</v>
      </c>
      <c r="E9" s="81" t="s">
        <v>124</v>
      </c>
      <c r="F9" s="81" t="s">
        <v>125</v>
      </c>
      <c r="G9" s="46" t="s">
        <v>126</v>
      </c>
      <c r="H9" s="46" t="s">
        <v>1</v>
      </c>
      <c r="I9" s="46" t="s">
        <v>127</v>
      </c>
      <c r="J9" s="46" t="s">
        <v>128</v>
      </c>
      <c r="K9" s="45">
        <v>0</v>
      </c>
      <c r="L9" s="80">
        <v>5</v>
      </c>
      <c r="M9" s="45" t="s">
        <v>129</v>
      </c>
      <c r="N9" s="74">
        <v>44197</v>
      </c>
      <c r="O9" s="74">
        <v>44439</v>
      </c>
      <c r="P9" s="80"/>
      <c r="Q9" s="80">
        <v>2</v>
      </c>
      <c r="R9" s="83">
        <v>3</v>
      </c>
      <c r="S9" s="80"/>
      <c r="T9" s="80">
        <f t="shared" si="0"/>
        <v>5</v>
      </c>
    </row>
    <row r="10" spans="2:20" ht="60">
      <c r="B10" s="82" t="s">
        <v>135</v>
      </c>
      <c r="C10" s="44">
        <v>0.3</v>
      </c>
      <c r="D10" s="69" t="s">
        <v>130</v>
      </c>
      <c r="E10" s="81" t="s">
        <v>131</v>
      </c>
      <c r="F10" s="81" t="s">
        <v>132</v>
      </c>
      <c r="G10" s="46" t="s">
        <v>126</v>
      </c>
      <c r="H10" s="45" t="s">
        <v>2</v>
      </c>
      <c r="I10" s="70" t="s">
        <v>107</v>
      </c>
      <c r="J10" s="46" t="s">
        <v>133</v>
      </c>
      <c r="K10" s="83">
        <v>77</v>
      </c>
      <c r="L10" s="80">
        <v>75</v>
      </c>
      <c r="M10" s="46" t="s">
        <v>134</v>
      </c>
      <c r="N10" s="74">
        <v>44256</v>
      </c>
      <c r="O10" s="74">
        <v>44561</v>
      </c>
      <c r="P10" s="80">
        <v>0</v>
      </c>
      <c r="Q10" s="80">
        <v>2</v>
      </c>
      <c r="R10" s="80">
        <v>0</v>
      </c>
      <c r="S10" s="80">
        <v>73</v>
      </c>
      <c r="T10" s="80">
        <f>SUM(P10:S10)</f>
        <v>75</v>
      </c>
    </row>
    <row r="11" spans="2:20" ht="15.75">
      <c r="B11" s="84"/>
      <c r="C11" s="85"/>
      <c r="D11" s="86"/>
      <c r="E11" s="9"/>
      <c r="F11" s="9"/>
      <c r="G11" s="65"/>
      <c r="H11" s="65"/>
      <c r="I11" s="87"/>
      <c r="J11" s="87"/>
      <c r="K11" s="88"/>
      <c r="L11" s="85"/>
      <c r="M11" s="87"/>
      <c r="N11" s="87"/>
      <c r="O11" s="87"/>
      <c r="P11" s="85"/>
      <c r="Q11" s="65"/>
      <c r="R11" s="65"/>
      <c r="S11" s="85"/>
      <c r="T11" s="85"/>
    </row>
    <row r="12" spans="2:20" ht="15.75">
      <c r="B12" s="84"/>
      <c r="C12" s="66">
        <f>+SUM(C6:C10)</f>
        <v>1</v>
      </c>
      <c r="D12" s="86"/>
      <c r="E12" s="9"/>
      <c r="F12" s="9"/>
      <c r="G12" s="65"/>
      <c r="H12" s="65"/>
      <c r="I12" s="87"/>
      <c r="J12" s="87"/>
      <c r="K12" s="89">
        <v>1439</v>
      </c>
      <c r="L12" s="90">
        <f>K10+L10</f>
        <v>152</v>
      </c>
      <c r="M12" s="87"/>
      <c r="N12" s="87"/>
      <c r="O12" s="87"/>
      <c r="P12" s="85"/>
      <c r="Q12" s="65"/>
      <c r="R12" s="65"/>
      <c r="S12" s="85"/>
      <c r="T12" s="85"/>
    </row>
    <row r="13" spans="2:20" ht="15.75">
      <c r="B13" s="84"/>
      <c r="C13" s="85"/>
      <c r="D13" s="86"/>
      <c r="E13" s="9"/>
      <c r="F13" s="9"/>
      <c r="G13" s="65"/>
      <c r="H13" s="65"/>
      <c r="I13" s="87"/>
      <c r="J13" s="87"/>
      <c r="K13" s="88"/>
      <c r="L13" s="85">
        <f>L12/K12</f>
        <v>0.10562890896455872</v>
      </c>
      <c r="M13" s="87"/>
      <c r="N13" s="87"/>
      <c r="O13" s="87"/>
      <c r="P13" s="85"/>
      <c r="Q13" s="65"/>
      <c r="R13" s="65"/>
      <c r="S13" s="85"/>
      <c r="T13" s="85"/>
    </row>
    <row r="19" spans="15:15">
      <c r="O19" s="93"/>
    </row>
  </sheetData>
  <mergeCells count="2">
    <mergeCell ref="P4:S4"/>
    <mergeCell ref="B2:T2"/>
  </mergeCells>
  <pageMargins left="0.7" right="0.7" top="0.75" bottom="0.75" header="0.3" footer="0.3"/>
  <pageSetup orientation="portrait" r:id="rId1"/>
  <ignoredErrors>
    <ignoredError sqref="T7:T1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EBDF-2B07-49DC-A718-F576D31E6124}">
  <dimension ref="A1:F44"/>
  <sheetViews>
    <sheetView workbookViewId="0">
      <selection activeCell="D7" sqref="D7"/>
    </sheetView>
  </sheetViews>
  <sheetFormatPr baseColWidth="10" defaultRowHeight="15"/>
  <cols>
    <col min="1" max="1" width="33.375" style="1" customWidth="1"/>
    <col min="2" max="2" width="38.375" style="1" customWidth="1"/>
    <col min="3" max="3" width="11.875" style="1" customWidth="1"/>
    <col min="4" max="4" width="12.375" style="1" customWidth="1"/>
    <col min="5" max="16384" width="11" style="1"/>
  </cols>
  <sheetData>
    <row r="1" spans="1:6" ht="28.5" customHeight="1">
      <c r="A1" s="7" t="s">
        <v>36</v>
      </c>
      <c r="B1" s="7" t="s">
        <v>39</v>
      </c>
      <c r="C1" s="10" t="s">
        <v>7</v>
      </c>
      <c r="D1" s="11" t="s">
        <v>38</v>
      </c>
      <c r="E1" s="11"/>
      <c r="F1" s="11"/>
    </row>
    <row r="2" spans="1:6">
      <c r="A2" s="8" t="s">
        <v>42</v>
      </c>
      <c r="B2" s="1" t="s">
        <v>63</v>
      </c>
      <c r="C2" s="43" t="s">
        <v>37</v>
      </c>
      <c r="D2" s="1" t="s">
        <v>6</v>
      </c>
      <c r="E2" s="12"/>
      <c r="F2" s="12"/>
    </row>
    <row r="3" spans="1:6">
      <c r="A3" s="8" t="s">
        <v>43</v>
      </c>
      <c r="B3" s="1" t="s">
        <v>64</v>
      </c>
      <c r="C3" s="1" t="s">
        <v>1</v>
      </c>
      <c r="D3" s="1" t="s">
        <v>3</v>
      </c>
    </row>
    <row r="4" spans="1:6">
      <c r="A4" s="8" t="s">
        <v>44</v>
      </c>
      <c r="B4" s="1" t="s">
        <v>65</v>
      </c>
      <c r="C4" s="1" t="s">
        <v>2</v>
      </c>
      <c r="D4" s="1" t="s">
        <v>4</v>
      </c>
    </row>
    <row r="5" spans="1:6">
      <c r="A5" s="8" t="s">
        <v>45</v>
      </c>
      <c r="B5" s="1" t="s">
        <v>66</v>
      </c>
      <c r="C5" s="1" t="s">
        <v>34</v>
      </c>
      <c r="D5" s="1" t="s">
        <v>5</v>
      </c>
    </row>
    <row r="6" spans="1:6">
      <c r="A6" s="8" t="s">
        <v>46</v>
      </c>
      <c r="B6" s="1" t="s">
        <v>67</v>
      </c>
      <c r="C6" s="1" t="s">
        <v>35</v>
      </c>
    </row>
    <row r="7" spans="1:6">
      <c r="A7" s="8" t="s">
        <v>47</v>
      </c>
      <c r="B7" s="1" t="s">
        <v>68</v>
      </c>
      <c r="C7" s="1" t="s">
        <v>29</v>
      </c>
    </row>
    <row r="8" spans="1:6">
      <c r="A8" s="8" t="s">
        <v>48</v>
      </c>
      <c r="B8" s="1" t="s">
        <v>69</v>
      </c>
      <c r="C8" s="1" t="s">
        <v>36</v>
      </c>
    </row>
    <row r="9" spans="1:6" ht="30">
      <c r="A9" s="8" t="s">
        <v>49</v>
      </c>
      <c r="B9" s="9" t="s">
        <v>70</v>
      </c>
    </row>
    <row r="10" spans="1:6">
      <c r="A10" s="8" t="s">
        <v>50</v>
      </c>
      <c r="B10" s="2" t="s">
        <v>71</v>
      </c>
    </row>
    <row r="11" spans="1:6">
      <c r="A11" s="8" t="s">
        <v>51</v>
      </c>
      <c r="B11" s="1" t="s">
        <v>72</v>
      </c>
    </row>
    <row r="12" spans="1:6">
      <c r="A12" s="8" t="s">
        <v>52</v>
      </c>
      <c r="B12" s="1" t="s">
        <v>73</v>
      </c>
    </row>
    <row r="13" spans="1:6">
      <c r="A13" s="8" t="s">
        <v>53</v>
      </c>
      <c r="B13" s="1" t="s">
        <v>74</v>
      </c>
    </row>
    <row r="14" spans="1:6" ht="30">
      <c r="A14" s="8" t="s">
        <v>54</v>
      </c>
      <c r="B14" s="2" t="s">
        <v>75</v>
      </c>
    </row>
    <row r="15" spans="1:6">
      <c r="A15" s="8" t="s">
        <v>55</v>
      </c>
      <c r="B15" s="1" t="s">
        <v>76</v>
      </c>
    </row>
    <row r="16" spans="1:6">
      <c r="A16" s="8" t="s">
        <v>56</v>
      </c>
    </row>
    <row r="17" spans="1:1">
      <c r="A17" s="8" t="s">
        <v>57</v>
      </c>
    </row>
    <row r="18" spans="1:1">
      <c r="A18" s="8" t="s">
        <v>58</v>
      </c>
    </row>
    <row r="19" spans="1:1">
      <c r="A19" s="8" t="s">
        <v>59</v>
      </c>
    </row>
    <row r="20" spans="1:1" ht="30">
      <c r="A20" s="8" t="s">
        <v>60</v>
      </c>
    </row>
    <row r="21" spans="1:1" ht="30">
      <c r="A21" s="8" t="s">
        <v>61</v>
      </c>
    </row>
    <row r="22" spans="1:1">
      <c r="A22" s="8" t="s">
        <v>62</v>
      </c>
    </row>
    <row r="24" spans="1:1">
      <c r="A24" s="8"/>
    </row>
    <row r="25" spans="1:1">
      <c r="A25" s="8"/>
    </row>
    <row r="26" spans="1:1">
      <c r="A26" s="8"/>
    </row>
    <row r="27" spans="1:1">
      <c r="A27" s="8"/>
    </row>
    <row r="29" spans="1:1">
      <c r="A29" s="8"/>
    </row>
    <row r="31" spans="1:1">
      <c r="A31" s="8"/>
    </row>
    <row r="32" spans="1:1">
      <c r="A32" s="8"/>
    </row>
    <row r="34" spans="1:1">
      <c r="A34" s="8"/>
    </row>
    <row r="36" spans="1:1">
      <c r="A36" s="8"/>
    </row>
    <row r="38" spans="1:1">
      <c r="A38" s="8"/>
    </row>
    <row r="39" spans="1:1">
      <c r="A39" s="8"/>
    </row>
    <row r="40" spans="1:1">
      <c r="A40" s="8"/>
    </row>
    <row r="41" spans="1:1">
      <c r="A41" s="8"/>
    </row>
    <row r="43" spans="1:1">
      <c r="A43" s="8"/>
    </row>
    <row r="44" spans="1:1">
      <c r="A44" s="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2" ma:contentTypeDescription="Crear nuevo documento." ma:contentTypeScope="" ma:versionID="c1e1cb7e7a17b8f0cb009b629c6926fa">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01863b8a2523effcc881fb22149ee2ce"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958BD3-03CC-4DBD-8512-27A1C1F96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E29D00-4446-4B23-BF7D-A1E683BEA882}">
  <ds:schemaRefs>
    <ds:schemaRef ds:uri="http://schemas.microsoft.com/office/2006/documentManagement/types"/>
    <ds:schemaRef ds:uri="http://purl.org/dc/dcmitype/"/>
    <ds:schemaRef ds:uri="http://purl.org/dc/terms/"/>
    <ds:schemaRef ds:uri="http://schemas.openxmlformats.org/package/2006/metadata/core-properties"/>
    <ds:schemaRef ds:uri="975e6d86-0457-4d81-89a1-5c85f652f20b"/>
    <ds:schemaRef ds:uri="http://schemas.microsoft.com/office/infopath/2007/PartnerControls"/>
    <ds:schemaRef ds:uri="http://purl.org/dc/elements/1.1/"/>
    <ds:schemaRef ds:uri="7f854fd8-63cb-42a3-977f-161619776c3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EC9C851-3021-40A6-BC97-40C32502D6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PAII-77_AP</vt:lpstr>
      <vt:lpstr>PAII-78_AP</vt:lpstr>
      <vt:lpstr>PAII-79_AP</vt:lpstr>
      <vt:lpstr>PAII-80_AP</vt:lpstr>
      <vt:lpstr>PAII-92_AP</vt:lpstr>
      <vt:lpstr>Adquisión Predial</vt:lpstr>
      <vt:lpstr>Desplegables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Galindo</dc:creator>
  <cp:lastModifiedBy>YOLANDA MARCELA GARZON MOYANO</cp:lastModifiedBy>
  <cp:lastPrinted>2020-02-25T20:07:58Z</cp:lastPrinted>
  <dcterms:created xsi:type="dcterms:W3CDTF">2014-04-04T20:17:35Z</dcterms:created>
  <dcterms:modified xsi:type="dcterms:W3CDTF">2021-04-28T16:44:59Z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