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2. GAF\2. GF\"/>
    </mc:Choice>
  </mc:AlternateContent>
  <xr:revisionPtr revIDLastSave="0" documentId="13_ncr:1_{0349B130-AC05-4F9E-9001-BB4D375573AE}" xr6:coauthVersionLast="46" xr6:coauthVersionMax="46" xr10:uidLastSave="{00000000-0000-0000-0000-000000000000}"/>
  <workbookProtection workbookAlgorithmName="SHA-512" workbookHashValue="SVzR0bxjH6D0uyjl2diwGhC8lC6GILHIxi1BWbnkKBgiyo2uvnBbGpYzv5zvZA3H/175Q5spxheNmY11MPJ8pg==" workbookSaltValue="hzwim6CuIoe3AjbzBA8heQ==" workbookSpinCount="100000" lockStructure="1"/>
  <bookViews>
    <workbookView xWindow="28680" yWindow="1440" windowWidth="20730" windowHeight="11160" tabRatio="547" xr2:uid="{00000000-000D-0000-FFFF-FFFF00000000}"/>
  </bookViews>
  <sheets>
    <sheet name="PAII-15_GF" sheetId="7" r:id="rId1"/>
    <sheet name="PAII-16_GF" sheetId="12" r:id="rId2"/>
    <sheet name="PAII-17_GF" sheetId="13" r:id="rId3"/>
    <sheet name="PAII-18_GF" sheetId="14" r:id="rId4"/>
    <sheet name="PAII-19_GF" sheetId="15" r:id="rId5"/>
    <sheet name="PAII-20_GF" sheetId="16" r:id="rId6"/>
    <sheet name="PAII-21_GF" sheetId="9" r:id="rId7"/>
    <sheet name="PAII-22_GF" sheetId="17" r:id="rId8"/>
    <sheet name="PAII-23_GF" sheetId="19" r:id="rId9"/>
    <sheet name="Gestion Financiera" sheetId="8" state="hidden" r:id="rId10"/>
    <sheet name="Desplegables" sheetId="3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14" l="1"/>
  <c r="D16" i="13"/>
  <c r="F16" i="13" s="1"/>
  <c r="D19" i="13"/>
  <c r="D18" i="13"/>
  <c r="D17" i="13"/>
  <c r="D20" i="13" l="1"/>
  <c r="H10" i="15"/>
  <c r="H10" i="14"/>
  <c r="H10" i="7"/>
  <c r="V18" i="19"/>
  <c r="D19" i="19"/>
  <c r="D18" i="19"/>
  <c r="D17" i="19"/>
  <c r="D16" i="19"/>
  <c r="H10" i="19"/>
  <c r="O10" i="19"/>
  <c r="S10" i="19"/>
  <c r="V10" i="19"/>
  <c r="Y8" i="19"/>
  <c r="W8" i="19"/>
  <c r="U8" i="19"/>
  <c r="Q8" i="19"/>
  <c r="N8" i="19"/>
  <c r="V18" i="17"/>
  <c r="D19" i="17"/>
  <c r="D18" i="17"/>
  <c r="D17" i="17"/>
  <c r="D16" i="17"/>
  <c r="H10" i="17"/>
  <c r="O10" i="17"/>
  <c r="S10" i="17"/>
  <c r="V10" i="17"/>
  <c r="Y8" i="17"/>
  <c r="W8" i="17"/>
  <c r="U8" i="17"/>
  <c r="Q8" i="17"/>
  <c r="N8" i="17"/>
  <c r="V18" i="9"/>
  <c r="H10" i="9"/>
  <c r="Q8" i="9"/>
  <c r="D19" i="9" l="1"/>
  <c r="D18" i="9"/>
  <c r="D17" i="9"/>
  <c r="D16" i="9"/>
  <c r="O10" i="9"/>
  <c r="S10" i="9"/>
  <c r="V10" i="9"/>
  <c r="Y8" i="9"/>
  <c r="W8" i="9"/>
  <c r="U8" i="9"/>
  <c r="N8" i="9"/>
  <c r="V18" i="16"/>
  <c r="D19" i="16"/>
  <c r="D18" i="16"/>
  <c r="D17" i="16"/>
  <c r="D16" i="16"/>
  <c r="H10" i="16"/>
  <c r="O10" i="16"/>
  <c r="S10" i="16"/>
  <c r="V10" i="16"/>
  <c r="Y8" i="16"/>
  <c r="W8" i="16"/>
  <c r="U8" i="16"/>
  <c r="Q8" i="16"/>
  <c r="N8" i="16"/>
  <c r="V18" i="15"/>
  <c r="D19" i="15"/>
  <c r="F19" i="15" s="1"/>
  <c r="D18" i="15"/>
  <c r="D17" i="15"/>
  <c r="D16" i="15"/>
  <c r="O10" i="15"/>
  <c r="S10" i="15"/>
  <c r="V10" i="15"/>
  <c r="Y8" i="15"/>
  <c r="W8" i="15"/>
  <c r="U8" i="15"/>
  <c r="Q8" i="15"/>
  <c r="N8" i="15"/>
  <c r="V18" i="14"/>
  <c r="D19" i="14"/>
  <c r="D18" i="14"/>
  <c r="D17" i="14"/>
  <c r="O10" i="14"/>
  <c r="S10" i="14"/>
  <c r="V10" i="14"/>
  <c r="Y8" i="14"/>
  <c r="W8" i="14"/>
  <c r="U8" i="14"/>
  <c r="N8" i="14"/>
  <c r="D16" i="14"/>
  <c r="V18" i="12"/>
  <c r="D19" i="12"/>
  <c r="F19" i="12" s="1"/>
  <c r="D18" i="12"/>
  <c r="F18" i="12" s="1"/>
  <c r="D17" i="12"/>
  <c r="D16" i="12"/>
  <c r="F16" i="12" s="1"/>
  <c r="V10" i="12"/>
  <c r="S10" i="12"/>
  <c r="O10" i="12"/>
  <c r="H10" i="12"/>
  <c r="Y8" i="12"/>
  <c r="W8" i="12"/>
  <c r="U8" i="12"/>
  <c r="Q8" i="12"/>
  <c r="N8" i="12"/>
  <c r="E20" i="19"/>
  <c r="D20" i="19"/>
  <c r="F19" i="19"/>
  <c r="E20" i="17"/>
  <c r="D20" i="17"/>
  <c r="F19" i="17"/>
  <c r="E20" i="16"/>
  <c r="E20" i="15"/>
  <c r="E20" i="14"/>
  <c r="E20" i="12"/>
  <c r="D20" i="12" l="1"/>
  <c r="F20" i="12" s="1"/>
  <c r="F17" i="12"/>
  <c r="F20" i="19"/>
  <c r="F20" i="17"/>
  <c r="D20" i="16"/>
  <c r="F20" i="16" s="1"/>
  <c r="D20" i="15"/>
  <c r="F20" i="15" s="1"/>
  <c r="D20" i="14"/>
  <c r="F20" i="14" s="1"/>
  <c r="V18" i="7"/>
  <c r="D19" i="7"/>
  <c r="D18" i="7"/>
  <c r="D17" i="7"/>
  <c r="D16" i="7"/>
  <c r="V10" i="7"/>
  <c r="S10" i="7"/>
  <c r="O10" i="7"/>
  <c r="Y8" i="7"/>
  <c r="W8" i="7"/>
  <c r="U8" i="7"/>
  <c r="Q8" i="7"/>
  <c r="N8" i="7"/>
  <c r="C16" i="8"/>
  <c r="T14" i="8"/>
  <c r="T13" i="8"/>
  <c r="T12" i="8"/>
  <c r="T11" i="8"/>
  <c r="T10" i="8"/>
  <c r="T9" i="8"/>
  <c r="T8" i="8"/>
  <c r="T7" i="8"/>
  <c r="T6" i="8"/>
  <c r="V18" i="13" l="1"/>
  <c r="F19" i="13"/>
  <c r="F18" i="13"/>
  <c r="V10" i="13"/>
  <c r="S10" i="13"/>
  <c r="O10" i="13"/>
  <c r="H10" i="13"/>
  <c r="Y8" i="13"/>
  <c r="W8" i="13"/>
  <c r="U8" i="13"/>
  <c r="Q8" i="13"/>
  <c r="N8" i="13"/>
  <c r="E20" i="13"/>
  <c r="F20" i="13" l="1"/>
  <c r="D20" i="7"/>
  <c r="F19" i="9" l="1"/>
  <c r="E20" i="9"/>
  <c r="D20" i="9" l="1"/>
  <c r="F20" i="9" s="1"/>
  <c r="E20" i="7" l="1"/>
  <c r="F19" i="7"/>
  <c r="F20" i="7" l="1"/>
</calcChain>
</file>

<file path=xl/sharedStrings.xml><?xml version="1.0" encoding="utf-8"?>
<sst xmlns="http://schemas.openxmlformats.org/spreadsheetml/2006/main" count="575" uniqueCount="181">
  <si>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</si>
  <si>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</si>
  <si>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</si>
  <si>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</si>
  <si>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</si>
  <si>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</si>
  <si>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</si>
  <si>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</si>
  <si>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</si>
  <si>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</si>
  <si>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</si>
  <si>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</si>
  <si>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</si>
  <si>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</si>
  <si>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</si>
  <si>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</si>
  <si>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</si>
  <si>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</si>
  <si>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</si>
  <si>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</si>
  <si>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</si>
  <si>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</si>
  <si>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</si>
  <si>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</si>
  <si>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</si>
  <si>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</si>
  <si>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</si>
  <si>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</si>
  <si>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Unidad de Medica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</si>
  <si>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</si>
  <si>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</si>
  <si>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</si>
  <si>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</si>
  <si>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</si>
  <si>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</si>
  <si>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</si>
  <si>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</si>
  <si>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</si>
  <si>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</si>
  <si>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</si>
  <si>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</si>
  <si>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</si>
  <si>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</si>
  <si>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</si>
  <si>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</si>
  <si>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</si>
  <si>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</si>
  <si>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</si>
  <si>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</si>
  <si>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</si>
  <si>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</si>
  <si>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</si>
  <si>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</si>
  <si>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</si>
  <si>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</si>
  <si>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</si>
  <si>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</si>
  <si>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</si>
  <si>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</si>
  <si>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</si>
  <si>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</si>
  <si>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</si>
  <si>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</si>
  <si>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</si>
  <si>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</si>
  <si>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</si>
  <si>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</si>
  <si>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</si>
  <si>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</si>
  <si>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</si>
  <si>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</si>
  <si>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</si>
  <si>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</si>
  <si>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</si>
  <si>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</si>
  <si>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</si>
  <si>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</si>
  <si>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</si>
  <si>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</si>
  <si>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</si>
  <si>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</si>
  <si>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</si>
  <si>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</si>
  <si>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</si>
  <si>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</si>
  <si>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</si>
  <si>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</si>
  <si>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 xml:space="preserve">Avanve y logros 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</si>
  <si>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</si>
  <si>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</si>
  <si>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</si>
  <si>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</si>
  <si>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</si>
  <si>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</si>
  <si>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</si>
  <si>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Lider del proceso</t>
  </si>
  <si>
    <t>Programación 2021</t>
  </si>
  <si>
    <t>Línea base
2020</t>
  </si>
  <si>
    <t>Meta
2021</t>
  </si>
  <si>
    <t>Formula del Indicador</t>
  </si>
  <si>
    <t>PAPEL DE TRABAJO 
INDICADORES DE GESTIÓN 2021</t>
  </si>
  <si>
    <t>Porcentual</t>
  </si>
  <si>
    <t>Fecha Inicio</t>
  </si>
  <si>
    <t>Fecha Fin</t>
  </si>
  <si>
    <t>PAII -15</t>
  </si>
  <si>
    <t>Formular, adoptar y publicar con fundamento en las necesidades previamente remitidas por las áreas sustentadas en las mesas de trabajo, el Plan de Adquisiciones de la EMB para la vigencia 2022.</t>
  </si>
  <si>
    <t>Publicación PAA 2022</t>
  </si>
  <si>
    <t>Medir el número de publicaciones en el Secop del PAA</t>
  </si>
  <si>
    <t>Unidad</t>
  </si>
  <si>
    <t xml:space="preserve"> SECOP</t>
  </si>
  <si>
    <t># PAA publicados en SECOP</t>
  </si>
  <si>
    <t>Publicación del PAA 2022</t>
  </si>
  <si>
    <t>PAII -16</t>
  </si>
  <si>
    <t>Revisar y ajustar periódicamente el Plan Anual de Adquisiciones 2021, con fundamento en los ajustes requeridos o solicitados por las áreas.</t>
  </si>
  <si>
    <t>Modificaciones PAA 2021</t>
  </si>
  <si>
    <t>Medir el número de días hábiles de publicaciones en el Secop del PAA 2021</t>
  </si>
  <si>
    <t>Días hábiles</t>
  </si>
  <si>
    <t># de días hábiles promedio en la publicación del PAA 2021</t>
  </si>
  <si>
    <t>Publicación del PAA</t>
  </si>
  <si>
    <t>PAII -17</t>
  </si>
  <si>
    <t>Preparar y rendir informes  ante los organismos de administración y control de los estados financieros de la EMB,  de conformidad  con la Resolución 414 de la CGN, el manual Operativo adoptado con la Banca Multilateral y el Manual Financiero adoptado con la UMUS del MTTE, con la periodicidad exigida por los respectivos órganos.</t>
  </si>
  <si>
    <t>Presentación estados financieros</t>
  </si>
  <si>
    <t>Medir el número presentaciones   ante los organismos de administración y control de los estados financieros</t>
  </si>
  <si>
    <t>Eficacia</t>
  </si>
  <si>
    <t>Pagina Contaduría General</t>
  </si>
  <si>
    <t>Estados financieros</t>
  </si>
  <si>
    <t>PAII -18</t>
  </si>
  <si>
    <t>Estructurar Proceso contractual de Auditoria Externa de la PLMB</t>
  </si>
  <si>
    <t xml:space="preserve">Entregar la estrucutración de los estudios previos al proceso de Contratación </t>
  </si>
  <si>
    <t>Radicado estudios previos- Az Digital</t>
  </si>
  <si>
    <t>Entrega de la estructuración del proceso contractual o quien haga sus veces</t>
  </si>
  <si>
    <t>Borrador estudios previos.</t>
  </si>
  <si>
    <t>PAII -19</t>
  </si>
  <si>
    <t>Revisar y actualizar el Protocolo de Pagos (Manual Operativo)  con el Encargo Fiduciario, con el fin de realizar los pagos de cofinanciación  de manera exitosa y en los tiempos requeridos para cumplir con los compromisos de la EMB.</t>
  </si>
  <si>
    <t>Estado de la actualización del Manual Operativo</t>
  </si>
  <si>
    <t>Medir el numero de actualizaciones realizadas al Manual Operativo</t>
  </si>
  <si>
    <t>Comité Fiduciario</t>
  </si>
  <si>
    <t>N° de actualizaciones al Manual Operativo</t>
  </si>
  <si>
    <t>Manual actualizado</t>
  </si>
  <si>
    <t>PAII -20</t>
  </si>
  <si>
    <t>Consolidar y presentar la reprogramación de las vigencias futuras del Contrato de Concesión de la PLMB T1 con su respectiva actualización del aval fiscal y la declaratoria de importancia estratégica del proyecto PLMB requerido en la vigencia 2021, con fundamento en el suministro de información de la GT y GEF.</t>
  </si>
  <si>
    <t>Consolidar y presentar la reprogramación de las vigencias futuras del Contrato de Concesión de la PLMB T1 con su respectiva actualización del aval fiscal y la declaratoria de importancia estratégica del proyecto PLMB requerido en la vigencia 2021,</t>
  </si>
  <si>
    <t>Medir número de  solicitud de actualización del aval fiscal y la declaratoria de importancia estratégica  del proyecto PLMB</t>
  </si>
  <si>
    <t>Archivo de correspondencia</t>
  </si>
  <si>
    <t>Solicitud de actualización del aval fiscal y la declaratoria de importancia estratégica  del proyecto PLMB</t>
  </si>
  <si>
    <t xml:space="preserve">Documento soporte solicitud </t>
  </si>
  <si>
    <t>PAII -21</t>
  </si>
  <si>
    <t>Consolidar y presentar ante las instancias correspondientes el anteproyecto de presupuesto de gastos de inversión y funcionamiento de la EMB para la vigencia 2022.</t>
  </si>
  <si>
    <t>Presentación anteproyecto de presupuesto de gastos de inversión y funcionamiento de la EMB para la vigencia 2022.</t>
  </si>
  <si>
    <t>Medir el número de documentos  de presentación anteproyecto de presupuesto de gastos de inversión y funcionamiento de la EMB para la vigencia 2022.</t>
  </si>
  <si>
    <t>Documento de solicitud de anteproyecto de presupuesto de gastos de inversión y funcionamiento de la EMB para la vigencia 2022</t>
  </si>
  <si>
    <t>Documento de solicitud de anteproyecto de presupuesto de gastos de inversión y funcionamiento de la EMB para la vigencia 2022.</t>
  </si>
  <si>
    <t>PAII -22</t>
  </si>
  <si>
    <t>Preparar y consolidar la presentación del cupo de vigencias futuras requerido en la vigencia 2021, con fundamento en las necesidades que identifiquen las áreas origen.</t>
  </si>
  <si>
    <t>Estado de solicitudes vigencia futuras</t>
  </si>
  <si>
    <t>Medir el número de solicitudes asociadas al cupo de vigencias futuras requerido en la vigencia 2020</t>
  </si>
  <si>
    <t>(# de documentos de solicitud de  cupo de vigencias futuras requerido en la vigencia 2020 / # de requerimientos realizados por las áreas de origen)*100%</t>
  </si>
  <si>
    <t>Documento de solicitud  asociado al cupo de vigencias futuras requerido en la vigencia 2021</t>
  </si>
  <si>
    <t>PAII -23</t>
  </si>
  <si>
    <t>Brindar apoyo en lo relacionado a la Gestion Financiera en el proceso de reestructuración de la Empresa Metro de Bogotá S.A.</t>
  </si>
  <si>
    <t xml:space="preserve">Gestion Financiera en el proceso de reestructuración </t>
  </si>
  <si>
    <t>Medir el número de solicitudes asociadas al proceso de reestrucutración en temas financieros</t>
  </si>
  <si>
    <t>Correo electronico, memorandos, entre otros</t>
  </si>
  <si>
    <t>(# de documentos de solicitud ejecutadas en el proceso de restructuración/ # de requerimientos realizados por las áreas de origen en el proceso de restructuración)*100%</t>
  </si>
  <si>
    <t>Respuesta a solicitud
(Correo electronico, memorandos, entre otros)</t>
  </si>
  <si>
    <t>Estructurar el proceso contractual de Auditoría Externa conforme las exigencias de la Banca Multilateral en la vigencia 2021.</t>
  </si>
  <si>
    <t>Líder del proceso</t>
  </si>
  <si>
    <t xml:space="preserve">Avance y logros </t>
  </si>
  <si>
    <t xml:space="preserve">(# estados financieros presentados/6 presentaciones programadas)*100%
Enero:
Chip Diciembre -Banca Diciembre
Abril:
Chip -Marzo
Julio:
Chip  -Banca Junio.
Octubre
Chip - Septiembre
</t>
  </si>
  <si>
    <t>Actividad Programada para el último Trimestre</t>
  </si>
  <si>
    <t>Se actualizó el PAA de acuerdo al protocolo adoptado con un promedio de días de publicación de 1</t>
  </si>
  <si>
    <t>PAA publicado en SECOP II V6</t>
  </si>
  <si>
    <t>No se presentan retrasos para este periodo</t>
  </si>
  <si>
    <t xml:space="preserve">Se prepararon  y se rindieron los  informes  de CHIP y Banca con corte a Diciembre 2020 </t>
  </si>
  <si>
    <t>CHIP reportado con corte a Diciembre de 2020 e Informe Banca con radicado EXT21-000414</t>
  </si>
  <si>
    <t>Se radicaron los estudios previos ante la Gerencia de Contratación el 23 de marzo de 2021</t>
  </si>
  <si>
    <t>Se entregó mediante Memorando GAF-MEM21-0159</t>
  </si>
  <si>
    <t>Actividad Programada para el segundo Trimestre</t>
  </si>
  <si>
    <t>Se tramitaron 5 solicitudes de Vigencias Futuras requeridas por el área origen representada en 2 oficios radicados ante el CONFIS</t>
  </si>
  <si>
    <t>Oficios de solicitud de Vigencias Futuras ante el CONFIS con radicados EXTS21-0000359 y EXTS21-0000691</t>
  </si>
  <si>
    <t>No se recibieron solicitudes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</si>
</sst>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7" fillId="0" borderId="0" applyBorder="0" applyProtection="0"/>
    <xf numFmtId="9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1" fontId="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14" fillId="4" borderId="6" xfId="17" applyFont="1" applyFill="1" applyBorder="1" applyAlignment="1">
      <alignment horizontal="center" vertical="center"/>
    </xf>
    <xf numFmtId="0" fontId="14" fillId="4" borderId="6" xfId="17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6" xfId="0" applyFont="1" applyBorder="1" applyAlignment="1">
      <alignment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16" xfId="0" applyFont="1" applyBorder="1"/>
    <xf numFmtId="0" fontId="15" fillId="0" borderId="0" xfId="0" applyFont="1" applyBorder="1"/>
    <xf numFmtId="0" fontId="16" fillId="7" borderId="0" xfId="0" applyFont="1" applyFill="1" applyBorder="1" applyAlignment="1">
      <alignment vertical="center"/>
    </xf>
    <xf numFmtId="0" fontId="15" fillId="0" borderId="4" xfId="0" applyFont="1" applyBorder="1"/>
    <xf numFmtId="0" fontId="16" fillId="0" borderId="6" xfId="0" applyNumberFormat="1" applyFont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9" fontId="15" fillId="0" borderId="6" xfId="2" applyFont="1" applyBorder="1" applyAlignment="1">
      <alignment horizontal="center" vertical="center"/>
    </xf>
    <xf numFmtId="0" fontId="16" fillId="3" borderId="6" xfId="0" applyNumberFormat="1" applyFont="1" applyFill="1" applyBorder="1" applyAlignment="1">
      <alignment horizontal="center" vertical="center" wrapText="1"/>
    </xf>
    <xf numFmtId="9" fontId="15" fillId="3" borderId="6" xfId="0" applyNumberFormat="1" applyFont="1" applyFill="1" applyBorder="1" applyAlignment="1">
      <alignment horizontal="center" vertical="center"/>
    </xf>
    <xf numFmtId="9" fontId="16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/>
    <xf numFmtId="0" fontId="15" fillId="0" borderId="5" xfId="0" applyFont="1" applyBorder="1"/>
    <xf numFmtId="0" fontId="15" fillId="0" borderId="8" xfId="0" applyFont="1" applyBorder="1"/>
    <xf numFmtId="0" fontId="18" fillId="6" borderId="6" xfId="0" applyFont="1" applyFill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1" fillId="0" borderId="6" xfId="0" applyFont="1" applyBorder="1" applyAlignment="1">
      <alignment vertical="center"/>
    </xf>
    <xf numFmtId="9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15" fillId="7" borderId="9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10" fillId="7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wrapText="1"/>
    </xf>
    <xf numFmtId="9" fontId="15" fillId="0" borderId="6" xfId="2" applyFont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left" vertical="center" wrapText="1"/>
    </xf>
    <xf numFmtId="9" fontId="11" fillId="0" borderId="6" xfId="2" applyFont="1" applyBorder="1" applyAlignment="1">
      <alignment horizontal="center" vertical="center"/>
    </xf>
    <xf numFmtId="0" fontId="11" fillId="0" borderId="6" xfId="0" applyFont="1" applyBorder="1"/>
    <xf numFmtId="0" fontId="15" fillId="0" borderId="6" xfId="0" applyFont="1" applyBorder="1" applyAlignment="1">
      <alignment horizontal="justify" vertical="justify" wrapText="1"/>
    </xf>
    <xf numFmtId="0" fontId="20" fillId="7" borderId="6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left" vertical="center" wrapText="1"/>
    </xf>
    <xf numFmtId="14" fontId="19" fillId="7" borderId="6" xfId="0" applyNumberFormat="1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horizontal="left" vertical="center" wrapText="1"/>
    </xf>
    <xf numFmtId="14" fontId="21" fillId="0" borderId="15" xfId="0" applyNumberFormat="1" applyFont="1" applyBorder="1" applyAlignment="1">
      <alignment horizontal="center" vertical="center" wrapText="1"/>
    </xf>
    <xf numFmtId="14" fontId="21" fillId="0" borderId="7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9" fontId="20" fillId="7" borderId="6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/>
    </xf>
    <xf numFmtId="9" fontId="11" fillId="0" borderId="0" xfId="2" applyFont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9" fontId="15" fillId="0" borderId="6" xfId="2" applyFont="1" applyBorder="1" applyAlignment="1">
      <alignment horizontal="center" vertical="center"/>
    </xf>
    <xf numFmtId="0" fontId="15" fillId="7" borderId="9" xfId="0" applyFont="1" applyFill="1" applyBorder="1" applyAlignment="1">
      <alignment horizontal="justify" vertical="justify" wrapText="1"/>
    </xf>
    <xf numFmtId="9" fontId="15" fillId="0" borderId="6" xfId="2" applyFont="1" applyBorder="1" applyAlignment="1">
      <alignment horizontal="center" vertical="center"/>
    </xf>
    <xf numFmtId="9" fontId="15" fillId="0" borderId="6" xfId="2" applyFont="1" applyBorder="1" applyAlignment="1">
      <alignment horizontal="center" vertical="center"/>
    </xf>
    <xf numFmtId="9" fontId="15" fillId="3" borderId="6" xfId="2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1" fontId="11" fillId="0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justify" vertical="justify" wrapText="1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6" fillId="5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9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/>
    </xf>
    <xf numFmtId="9" fontId="15" fillId="7" borderId="9" xfId="0" applyNumberFormat="1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6" borderId="9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7" borderId="9" xfId="0" applyNumberFormat="1" applyFont="1" applyFill="1" applyBorder="1" applyAlignment="1">
      <alignment horizontal="center" vertical="center" wrapText="1"/>
    </xf>
    <xf numFmtId="0" fontId="15" fillId="7" borderId="11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10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6" fillId="6" borderId="9" xfId="0" applyNumberFormat="1" applyFont="1" applyFill="1" applyBorder="1" applyAlignment="1">
      <alignment horizontal="center" vertical="center"/>
    </xf>
    <xf numFmtId="0" fontId="16" fillId="6" borderId="11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justify" wrapText="1"/>
    </xf>
    <xf numFmtId="0" fontId="15" fillId="0" borderId="10" xfId="0" applyFont="1" applyBorder="1" applyAlignment="1">
      <alignment horizontal="justify" vertical="justify" wrapText="1"/>
    </xf>
    <xf numFmtId="0" fontId="15" fillId="0" borderId="11" xfId="0" applyFont="1" applyBorder="1" applyAlignment="1">
      <alignment horizontal="justify" vertical="justify" wrapText="1"/>
    </xf>
    <xf numFmtId="0" fontId="16" fillId="5" borderId="9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 wrapText="1"/>
    </xf>
    <xf numFmtId="0" fontId="16" fillId="5" borderId="1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justify" vertical="justify" wrapText="1"/>
    </xf>
    <xf numFmtId="0" fontId="15" fillId="0" borderId="6" xfId="0" applyFont="1" applyBorder="1" applyAlignment="1">
      <alignment horizontal="justify" vertical="center" wrapText="1"/>
    </xf>
    <xf numFmtId="9" fontId="15" fillId="0" borderId="6" xfId="2" applyFont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'PAII-15_GF'!$E$15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'PAII-15_GF'!$D$15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6-4322-B4DC-60AF5FFF77A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6-4322-B4DC-60AF5FFF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'PAII-16_GF'!$E$15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'PAII-16_GF'!$E$16:$E$19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A-42E6-856B-6C83662B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'PAII-16_GF'!$D$15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'PAII-16_GF'!$C$16:$C$19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'PAII-16_GF'!$D$16:$D$19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A-42E6-856B-6C83662B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'PAII-16_GF'!$C$20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'PAII-16_GF'!$D$20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0-4283-8D4A-B4BB39A6D11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'PAII-16_GF'!$C$20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'PAII-16_GF'!$E$20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0-4283-8D4A-B4BB39A6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'PAII-17_GF'!$E$15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'PAII-17_GF'!$E$16:$E$19</c:f>
              <c:numCache>
                <c:formatCode>0%</c:formatCode>
                <c:ptCount val="4"/>
                <c:pt idx="0">
                  <c:v>0.33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5-4079-8B9D-7806C2A1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'PAII-17_GF'!$D$15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'PAII-17_GF'!$C$16:$C$19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'PAII-17_GF'!$D$16:$D$19</c:f>
              <c:numCache>
                <c:formatCode>0%</c:formatCode>
                <c:ptCount val="4"/>
                <c:pt idx="0">
                  <c:v>0.33333333333333331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5-4079-8B9D-7806C2A1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'PAII-17_GF'!$C$20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'PAII-17_GF'!$D$20</c:f>
              <c:numCache>
                <c:formatCode>0%</c:formatCode>
                <c:ptCount val="1"/>
                <c:pt idx="0">
                  <c:v>0.99999999999999989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B-463A-ABD8-84D9E20703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'PAII-17_GF'!$C$20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'PAII-17_GF'!$E$20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B-463A-ABD8-84D9E2070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'PAII-18_GF'!$E$15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'PAII-18_GF'!$E$16:$E$19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4-49BF-8E97-6B2FE70AA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'PAII-18_GF'!$D$15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'PAII-18_GF'!$C$16:$C$19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'PAII-18_GF'!$D$16:$D$19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4-49BF-8E97-6B2FE70AA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'PAII-18_GF'!$C$20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'PAII-18_GF'!$D$20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F-4F73-B5FE-433A3F59229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'PAII-18_GF'!$C$20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'PAII-18_GF'!$E$20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F-4F73-B5FE-433A3F59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'PAII-19_GF'!$E$15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'PAII-19_GF'!$E$16:$E$19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9-41D8-8A44-6424AF33E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'PAII-19_GF'!$D$15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'PAII-19_GF'!$C$16:$C$19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'PAII-19_GF'!$D$16:$D$19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9-41D8-8A44-6424AF33E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'PAII-19_GF'!$C$20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'PAII-19_GF'!$D$20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E-4F89-A056-83E0B9C5CD0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'PAII-19_GF'!$C$20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'PAII-19_GF'!$E$20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E-4F89-A056-83E0B9C5C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'PAII-20_GF'!$E$15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'PAII-20_GF'!$E$16:$E$19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1-4B11-BFAB-8F2749FA7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'PAII-20_GF'!$D$15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'PAII-20_GF'!$C$16:$C$19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'PAII-20_GF'!$D$16:$D$19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1-4B11-BFAB-8F2749FA7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'PAII-20_GF'!$C$20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'PAII-20_GF'!$D$20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F-49D8-A4D3-20B3344347A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'PAII-20_GF'!$C$20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'PAII-20_GF'!$E$20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F-49D8-A4D3-20B334434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'PAII-21_GF'!$E$15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'PAII-21_GF'!$C$16:$C$19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'PAII-21_GF'!$E$16:$E$19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F-4FAC-89AE-C8B9DFAA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'PAII-21_GF'!$D$15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'PAII-21_GF'!$C$16:$C$19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'PAII-21_GF'!$D$16:$D$19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F-4FAC-89AE-C8B9DFAA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'PAII-21_GF'!$C$20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'PAII-21_GF'!$D$20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5-442F-AED2-31AC82C68CE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'PAII-21_GF'!$C$20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'PAII-21_GF'!$E$20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5-442F-AED2-31AC82C6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'PAII-22_GF'!$E$15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'PAII-22_GF'!$E$16:$E$19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A-4C05-B9D1-9B4B9B7C1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'PAII-22_GF'!$D$15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'PAII-22_GF'!$C$16:$C$19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'PAII-22_GF'!$D$16:$D$19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A-4C05-B9D1-9B4B9B7C1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'PAII-22_GF'!$C$20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'PAII-22_GF'!$D$20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E-4694-A120-89D028C4C60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'PAII-22_GF'!$C$20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'PAII-22_GF'!$E$20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5E-4694-A120-89D028C4C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'PAII-23_GF'!$E$15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'PAII-23_GF'!$E$16:$E$19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E-4863-AFE2-550A5DEE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'PAII-23_GF'!$D$15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'PAII-23_GF'!$C$16:$C$19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'PAII-23_GF'!$D$16:$D$19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E-4863-AFE2-550A5DEE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'PAII-23_GF'!$C$20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'PAII-23_GF'!$D$20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5-4588-A170-E94CA98780E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'PAII-23_GF'!$C$20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'PAII-23_GF'!$E$20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5-4588-A170-E94CA987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'PAII-15_GF'!$E$15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'PAII-15_GF'!$D$15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'PAII-15_GF'!$E$15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'PAII-15_GF'!$D$15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83E-A10E-C9D3B25150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83E-A10E-C9D3B251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'PAII-15_GF'!$E$15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6-48EE-8BF2-D16C6BC6F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'PAII-15_GF'!$D$15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6-48EE-8BF2-D16C6BC6F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5-419F-8BF4-F60BAF20440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'PAII-15_GF'!$C$20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'PAII-15_GF'!$E$20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5-419F-8BF4-F60BAF20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'PAII-15_GF'!$E$15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D-4AEE-B533-B92845D9C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'PAII-15_GF'!$D$15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'PAII-15_GF'!$C$16:$C$19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'PAII-15_GF'!$D$16:$D$19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D-4AEE-B533-B92845D9C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image" Target="../media/image2.jpeg"/><Relationship Id="rId11" Type="http://schemas.openxmlformats.org/officeDocument/2006/relationships/chart" Target="../charts/chart11.xml"/><Relationship Id="rId5" Type="http://schemas.openxmlformats.org/officeDocument/2006/relationships/chart" Target="../charts/chart6.xml"/><Relationship Id="rId10" Type="http://schemas.openxmlformats.org/officeDocument/2006/relationships/chart" Target="../charts/chart10.xml"/><Relationship Id="rId4" Type="http://schemas.openxmlformats.org/officeDocument/2006/relationships/chart" Target="../charts/chart5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108737</xdr:colOff>
      <xdr:row>1</xdr:row>
      <xdr:rowOff>109802</xdr:rowOff>
    </xdr:from>
    <xdr:to>
      <xdr:col>1</xdr:col>
      <xdr:colOff>857250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42087" y="138377"/>
          <a:ext cx="748513" cy="8331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213179</xdr:colOff>
      <xdr:row>1</xdr:row>
      <xdr:rowOff>154214</xdr:rowOff>
    </xdr:from>
    <xdr:to>
      <xdr:col>24</xdr:col>
      <xdr:colOff>1084035</xdr:colOff>
      <xdr:row>3</xdr:row>
      <xdr:rowOff>263072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4" y="185964"/>
          <a:ext cx="870856" cy="839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99212</xdr:colOff>
      <xdr:row>1</xdr:row>
      <xdr:rowOff>81228</xdr:rowOff>
    </xdr:from>
    <xdr:to>
      <xdr:col>1</xdr:col>
      <xdr:colOff>866775</xdr:colOff>
      <xdr:row>3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32562" y="109803"/>
          <a:ext cx="767563" cy="8998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87EDFC8-385C-4BBE-9924-C1A6CF95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24</xdr:col>
      <xdr:colOff>108404</xdr:colOff>
      <xdr:row>1</xdr:row>
      <xdr:rowOff>116114</xdr:rowOff>
    </xdr:from>
    <xdr:to>
      <xdr:col>24</xdr:col>
      <xdr:colOff>1143000</xdr:colOff>
      <xdr:row>3</xdr:row>
      <xdr:rowOff>266700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500E452-2E0A-4F49-B872-E06FD8180FBB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1654" y="144689"/>
          <a:ext cx="1034596" cy="8744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1364D6E0-1A61-497F-B931-B27136ECF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B3D77A7-4B0B-4D25-B585-4E2A8D9A72AB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2474D99-C443-4FB9-A2CD-F2233CBCD62C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507B0B2F-5832-45B1-82CE-9F2E2C0AD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B73634B9-1951-424B-9AE8-00944F633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27AE5289-04EF-4773-BBC1-D2CF4169D7EB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B1BD6475-9D41-45DC-9FD2-4BE8BAB58EBE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9B65409A-FB22-4B6D-B866-28EE7C44A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760A18B9-DB6C-42C1-AFF3-413AE53C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EEF066A-FD17-4B21-98F3-CB0B90941988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8C7EA34-ED9D-4A70-8EEE-FAB80BBDB7CA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A892350F-A4F8-4F73-A1B7-DFE02983C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118262</xdr:colOff>
      <xdr:row>1</xdr:row>
      <xdr:rowOff>81227</xdr:rowOff>
    </xdr:from>
    <xdr:to>
      <xdr:col>1</xdr:col>
      <xdr:colOff>895350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68172F-15F7-4B90-9640-0CCC828AB5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51612" y="109802"/>
          <a:ext cx="777088" cy="8712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2E4B88-E6F9-42A8-9AC0-C55E1CE4A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90C6FF5-4FE9-45F4-A2C3-4D4173404B81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17D643A-D9F6-494D-A648-659C433F58F5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389206-9602-4BE5-9878-5AC776B7F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146503</xdr:colOff>
      <xdr:row>1</xdr:row>
      <xdr:rowOff>135166</xdr:rowOff>
    </xdr:from>
    <xdr:to>
      <xdr:col>24</xdr:col>
      <xdr:colOff>1200150</xdr:colOff>
      <xdr:row>3</xdr:row>
      <xdr:rowOff>257176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28DD17-8125-4DE2-A784-9692D8F210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9753" y="163741"/>
          <a:ext cx="1053647" cy="845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137312</xdr:colOff>
      <xdr:row>1</xdr:row>
      <xdr:rowOff>166953</xdr:rowOff>
    </xdr:from>
    <xdr:to>
      <xdr:col>1</xdr:col>
      <xdr:colOff>904875</xdr:colOff>
      <xdr:row>3</xdr:row>
      <xdr:rowOff>266701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7DFE02-C1E0-4588-9BC8-2C434ACF22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70662" y="195528"/>
          <a:ext cx="767563" cy="8236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5137BB-A414-4869-8B39-4F570D14C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12F0992-5B1A-4EA5-AB43-F63B3F92A69A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5F1CF9-561F-4920-8130-9F3DB7DFF5C6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A69BFC-4ADC-4D36-AC95-6F293C1C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117928</xdr:colOff>
      <xdr:row>1</xdr:row>
      <xdr:rowOff>106589</xdr:rowOff>
    </xdr:from>
    <xdr:to>
      <xdr:col>24</xdr:col>
      <xdr:colOff>1171575</xdr:colOff>
      <xdr:row>3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02BB4D0-561E-4B55-8681-9ACA50F1EC2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1178" y="135164"/>
          <a:ext cx="1053647" cy="931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108737</xdr:colOff>
      <xdr:row>1</xdr:row>
      <xdr:rowOff>119327</xdr:rowOff>
    </xdr:from>
    <xdr:to>
      <xdr:col>1</xdr:col>
      <xdr:colOff>895350</xdr:colOff>
      <xdr:row>3</xdr:row>
      <xdr:rowOff>219074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612C7C-078A-4B69-A66A-5FE05F1A53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42087" y="147902"/>
          <a:ext cx="786613" cy="8236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7006A4-5AF9-456F-927F-3368F1D5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8ACCFF9-2FBC-4AEF-986C-8607DA245962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60F2C4E-3823-486C-8B7C-B18FEF0241AA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A3CC504-ADFA-4078-847D-4D0C86701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127453</xdr:colOff>
      <xdr:row>1</xdr:row>
      <xdr:rowOff>97064</xdr:rowOff>
    </xdr:from>
    <xdr:to>
      <xdr:col>24</xdr:col>
      <xdr:colOff>1190625</xdr:colOff>
      <xdr:row>3</xdr:row>
      <xdr:rowOff>276225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945395-52D8-4839-AA8C-BFB29D1DD1C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0703" y="125639"/>
          <a:ext cx="1063172" cy="903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70636</xdr:colOff>
      <xdr:row>1</xdr:row>
      <xdr:rowOff>71702</xdr:rowOff>
    </xdr:from>
    <xdr:to>
      <xdr:col>1</xdr:col>
      <xdr:colOff>933450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720A83-DAB9-4568-BA2C-52D27CFAF9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03986" y="100277"/>
          <a:ext cx="862814" cy="8998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96A068-7A81-45C5-B13D-AC915A2E8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40282C5-909A-4775-9F26-A30576E21BE3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14FA7FC-C779-4F68-AC00-959F985E9AAC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43ABA1-5DEE-4BF0-A196-049195749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136978</xdr:colOff>
      <xdr:row>1</xdr:row>
      <xdr:rowOff>78014</xdr:rowOff>
    </xdr:from>
    <xdr:to>
      <xdr:col>24</xdr:col>
      <xdr:colOff>1171575</xdr:colOff>
      <xdr:row>3</xdr:row>
      <xdr:rowOff>276225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79AB990-3629-41BA-A7CF-82A011F5119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0228" y="106589"/>
          <a:ext cx="1034597" cy="922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99212</xdr:colOff>
      <xdr:row>1</xdr:row>
      <xdr:rowOff>119327</xdr:rowOff>
    </xdr:from>
    <xdr:to>
      <xdr:col>1</xdr:col>
      <xdr:colOff>914400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98678-BE8D-4726-A577-2F4462367A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32562" y="147902"/>
          <a:ext cx="815188" cy="8522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ACD777-0569-4CC9-B601-5F1169974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3E4227B-0ACD-4E67-A7E3-14C68FE25FF2}"/>
            </a:ext>
          </a:extLst>
        </xdr:cNvPr>
        <xdr:cNvSpPr txBox="1"/>
      </xdr:nvSpPr>
      <xdr:spPr>
        <a:xfrm>
          <a:off x="139428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C6E5CC6-3546-40DE-ACBC-505C80E702B2}"/>
            </a:ext>
          </a:extLst>
        </xdr:cNvPr>
        <xdr:cNvSpPr txBox="1"/>
      </xdr:nvSpPr>
      <xdr:spPr>
        <a:xfrm>
          <a:off x="141046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 editAs="oneCell">
    <xdr:from>
      <xdr:col>24</xdr:col>
      <xdr:colOff>530679</xdr:colOff>
      <xdr:row>1</xdr:row>
      <xdr:rowOff>122464</xdr:rowOff>
    </xdr:from>
    <xdr:to>
      <xdr:col>24</xdr:col>
      <xdr:colOff>1401535</xdr:colOff>
      <xdr:row>3</xdr:row>
      <xdr:rowOff>231322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014DDF7-6741-4575-94B8-F24CEA4A4C5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4079" y="151039"/>
          <a:ext cx="870856" cy="8327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609600</xdr:colOff>
      <xdr:row>15</xdr:row>
      <xdr:rowOff>438150</xdr:rowOff>
    </xdr:from>
    <xdr:to>
      <xdr:col>19</xdr:col>
      <xdr:colOff>898752</xdr:colOff>
      <xdr:row>19</xdr:row>
      <xdr:rowOff>514350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5DBFF86-46D3-4F82-85DD-9A35C6066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89687</xdr:colOff>
      <xdr:row>1</xdr:row>
      <xdr:rowOff>109802</xdr:rowOff>
    </xdr:from>
    <xdr:to>
      <xdr:col>1</xdr:col>
      <xdr:colOff>895350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7EFB5-2BD0-4480-BE76-B449181B9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23037" y="138377"/>
          <a:ext cx="805663" cy="8617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4AB3C-BB93-414E-8E17-ABDDFA48B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BAF4ACD-8DEA-4467-A4B6-05A2C7C56D17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2B004AC-750F-4D04-A5B0-B79AF12FFB8F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CF1428-83D9-4C7F-943B-593C0C264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117928</xdr:colOff>
      <xdr:row>1</xdr:row>
      <xdr:rowOff>97064</xdr:rowOff>
    </xdr:from>
    <xdr:to>
      <xdr:col>24</xdr:col>
      <xdr:colOff>1181100</xdr:colOff>
      <xdr:row>3</xdr:row>
      <xdr:rowOff>285749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770EC55-549B-47BC-9B96-73686750578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1178" y="125639"/>
          <a:ext cx="1063172" cy="912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137312</xdr:colOff>
      <xdr:row>1</xdr:row>
      <xdr:rowOff>166952</xdr:rowOff>
    </xdr:from>
    <xdr:to>
      <xdr:col>1</xdr:col>
      <xdr:colOff>876300</xdr:colOff>
      <xdr:row>3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3F3E17-6432-4D32-9201-5F35F9F440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70662" y="195527"/>
          <a:ext cx="738988" cy="8141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73E805-8507-4EF8-953F-12E71E5C6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8D8895-1836-4515-81F7-84953F04CADF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D9E5957-EA9B-49F1-903E-099AEB4AAA9D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8FEABF-378E-4C86-95F9-12D147EE2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146504</xdr:colOff>
      <xdr:row>1</xdr:row>
      <xdr:rowOff>87539</xdr:rowOff>
    </xdr:from>
    <xdr:to>
      <xdr:col>24</xdr:col>
      <xdr:colOff>1181100</xdr:colOff>
      <xdr:row>3</xdr:row>
      <xdr:rowOff>295274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8731830-AA8C-4EEE-8EA9-F350D881E66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9754" y="116114"/>
          <a:ext cx="1034596" cy="931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zoomScaleNormal="10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58.5" customHeight="1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Financiera'!B6</f>
        <v>PAII -15</v>
      </c>
      <c r="O8" s="97" t="s">
        <v>25</v>
      </c>
      <c r="P8" s="97"/>
      <c r="Q8" s="99" t="str">
        <f>+'Gestion Financiera'!D6</f>
        <v>Formular, adoptar y publicar con fundamento en las necesidades previamente remitidas por las áreas sustentadas en las mesas de trabajo, el Plan de Adquisiciones de la EMB para la vigencia 2022.</v>
      </c>
      <c r="R8" s="99"/>
      <c r="S8" s="99"/>
      <c r="T8" s="15" t="s">
        <v>84</v>
      </c>
      <c r="U8" s="26">
        <f>+'Gestion Financiera'!C6</f>
        <v>0.1</v>
      </c>
      <c r="V8" s="16" t="s">
        <v>42</v>
      </c>
      <c r="W8" s="51" t="str">
        <f>+'Gestion Financiera'!E6</f>
        <v>Publicación PAA 2022</v>
      </c>
      <c r="X8" s="40" t="s">
        <v>89</v>
      </c>
      <c r="Y8" s="52" t="str">
        <f>+'Gestion Financiera'!F6</f>
        <v>Medir el número de publicaciones en el Secop del PAA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98" t="s">
        <v>27</v>
      </c>
      <c r="C10" s="98"/>
      <c r="D10" s="108" t="s">
        <v>30</v>
      </c>
      <c r="E10" s="108"/>
      <c r="F10" s="98" t="s">
        <v>9</v>
      </c>
      <c r="G10" s="98"/>
      <c r="H10" s="108" t="str">
        <f>+'Gestion Financiera'!G6</f>
        <v>Unidad</v>
      </c>
      <c r="I10" s="108"/>
      <c r="J10" s="15" t="s">
        <v>10</v>
      </c>
      <c r="K10" s="96" t="s">
        <v>3</v>
      </c>
      <c r="L10" s="96"/>
      <c r="M10" s="109" t="s">
        <v>78</v>
      </c>
      <c r="N10" s="110"/>
      <c r="O10" s="111" t="str">
        <f>+'Gestion Financiera'!I6</f>
        <v xml:space="preserve"> SECOP</v>
      </c>
      <c r="P10" s="112"/>
      <c r="Q10" s="113"/>
      <c r="R10" s="16" t="s">
        <v>99</v>
      </c>
      <c r="S10" s="96" t="str">
        <f>+'Gestion Financiera'!J6</f>
        <v># PAA publicados en SECOP</v>
      </c>
      <c r="T10" s="96"/>
      <c r="U10" s="15" t="s">
        <v>8</v>
      </c>
      <c r="V10" s="115">
        <f>+'Gestion Financiera'!L6</f>
        <v>1</v>
      </c>
      <c r="W10" s="116"/>
      <c r="X10" s="40" t="s">
        <v>85</v>
      </c>
      <c r="Y10" s="53" t="s">
        <v>95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+'Gestion Financiera'!P6</f>
        <v>0</v>
      </c>
      <c r="E16" s="26">
        <v>0</v>
      </c>
      <c r="F16" s="27">
        <v>0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+'Gestion Financiera'!Q6</f>
        <v>0</v>
      </c>
      <c r="E17" s="29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26">
        <f>+'Gestion Financiera'!R6</f>
        <v>0</v>
      </c>
      <c r="E18" s="29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07">
        <f>+'Gestion Financiera'!K6</f>
        <v>1</v>
      </c>
      <c r="W18" s="108"/>
      <c r="X18" s="42"/>
      <c r="Y18" s="24"/>
    </row>
    <row r="19" spans="2:25" ht="52.5" customHeight="1">
      <c r="B19" s="21"/>
      <c r="C19" s="25" t="s">
        <v>19</v>
      </c>
      <c r="D19" s="26">
        <f>+'Gestion Financiera'!S6</f>
        <v>1</v>
      </c>
      <c r="E19" s="29">
        <v>0</v>
      </c>
      <c r="F19" s="27">
        <f t="shared" ref="F19:F20" si="0">E19/D19</f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</v>
      </c>
      <c r="F20" s="32">
        <f t="shared" si="0"/>
        <v>0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87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169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169</v>
      </c>
      <c r="N25" s="92"/>
      <c r="O25" s="92"/>
      <c r="P25" s="92"/>
      <c r="Q25" s="92"/>
      <c r="R25" s="92"/>
      <c r="S25" s="92"/>
      <c r="T25" s="93"/>
      <c r="U25" s="91" t="s">
        <v>169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B2:B4"/>
    <mergeCell ref="Y2:Y4"/>
    <mergeCell ref="C2:X2"/>
    <mergeCell ref="C3:X3"/>
    <mergeCell ref="C4:P4"/>
    <mergeCell ref="Q4:X4"/>
    <mergeCell ref="B6:Y6"/>
    <mergeCell ref="B8:C8"/>
    <mergeCell ref="D8:G8"/>
    <mergeCell ref="H8:I8"/>
    <mergeCell ref="J8:K8"/>
    <mergeCell ref="O8:P8"/>
    <mergeCell ref="L8:M8"/>
    <mergeCell ref="Q8:S8"/>
    <mergeCell ref="B23:Y23"/>
    <mergeCell ref="C26:L26"/>
    <mergeCell ref="M26:T26"/>
    <mergeCell ref="U26:Y26"/>
    <mergeCell ref="C27:L27"/>
    <mergeCell ref="M27:T27"/>
    <mergeCell ref="U27:Y27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16"/>
  <sheetViews>
    <sheetView showGridLines="0" topLeftCell="B1" zoomScale="130" zoomScaleNormal="130" workbookViewId="0">
      <selection activeCell="D6" sqref="D6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6" width="23.75" style="1" customWidth="1"/>
    <col min="7" max="7" width="19.625" style="1" customWidth="1"/>
    <col min="8" max="9" width="23" style="1" customWidth="1"/>
    <col min="10" max="10" width="32" style="1" customWidth="1"/>
    <col min="11" max="12" width="11" style="1"/>
    <col min="13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163" t="s">
        <v>100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2:20" ht="26.25" customHeigh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20" ht="22.5" customHeight="1">
      <c r="P4" s="162" t="s">
        <v>96</v>
      </c>
      <c r="Q4" s="162"/>
      <c r="R4" s="162"/>
      <c r="S4" s="162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28</v>
      </c>
      <c r="H5" s="5" t="s">
        <v>27</v>
      </c>
      <c r="I5" s="5" t="s">
        <v>31</v>
      </c>
      <c r="J5" s="5" t="s">
        <v>29</v>
      </c>
      <c r="K5" s="5" t="s">
        <v>97</v>
      </c>
      <c r="L5" s="5" t="s">
        <v>98</v>
      </c>
      <c r="M5" s="6" t="s">
        <v>30</v>
      </c>
      <c r="N5" s="6" t="s">
        <v>102</v>
      </c>
      <c r="O5" s="6" t="s">
        <v>103</v>
      </c>
      <c r="P5" s="58" t="s">
        <v>90</v>
      </c>
      <c r="Q5" s="58" t="s">
        <v>91</v>
      </c>
      <c r="R5" s="58" t="s">
        <v>92</v>
      </c>
      <c r="S5" s="58" t="s">
        <v>93</v>
      </c>
      <c r="T5" s="47" t="s">
        <v>94</v>
      </c>
    </row>
    <row r="6" spans="2:20" ht="79.5" customHeight="1">
      <c r="B6" s="61" t="s">
        <v>104</v>
      </c>
      <c r="C6" s="44">
        <v>0.1</v>
      </c>
      <c r="D6" s="62" t="s">
        <v>105</v>
      </c>
      <c r="E6" s="66" t="s">
        <v>106</v>
      </c>
      <c r="F6" s="66" t="s">
        <v>107</v>
      </c>
      <c r="G6" s="66" t="s">
        <v>108</v>
      </c>
      <c r="H6" s="66" t="s">
        <v>30</v>
      </c>
      <c r="I6" s="66" t="s">
        <v>109</v>
      </c>
      <c r="J6" s="66" t="s">
        <v>110</v>
      </c>
      <c r="K6" s="66">
        <v>1</v>
      </c>
      <c r="L6" s="66">
        <v>1</v>
      </c>
      <c r="M6" s="67" t="s">
        <v>111</v>
      </c>
      <c r="N6" s="68">
        <v>44531</v>
      </c>
      <c r="O6" s="68">
        <v>44561</v>
      </c>
      <c r="P6" s="45"/>
      <c r="Q6" s="45"/>
      <c r="R6" s="45"/>
      <c r="S6" s="44">
        <v>1</v>
      </c>
      <c r="T6" s="45">
        <f>SUM(P6:S6)</f>
        <v>1</v>
      </c>
    </row>
    <row r="7" spans="2:20" ht="88.5" customHeight="1">
      <c r="B7" s="61" t="s">
        <v>112</v>
      </c>
      <c r="C7" s="44">
        <v>0.05</v>
      </c>
      <c r="D7" s="62" t="s">
        <v>113</v>
      </c>
      <c r="E7" s="66" t="s">
        <v>114</v>
      </c>
      <c r="F7" s="66" t="s">
        <v>115</v>
      </c>
      <c r="G7" s="66" t="s">
        <v>116</v>
      </c>
      <c r="H7" s="66" t="s">
        <v>37</v>
      </c>
      <c r="I7" s="66" t="s">
        <v>109</v>
      </c>
      <c r="J7" s="66" t="s">
        <v>117</v>
      </c>
      <c r="K7" s="66">
        <v>5</v>
      </c>
      <c r="L7" s="87">
        <v>3</v>
      </c>
      <c r="M7" s="67" t="s">
        <v>118</v>
      </c>
      <c r="N7" s="68">
        <v>44200</v>
      </c>
      <c r="O7" s="68">
        <v>44561</v>
      </c>
      <c r="P7" s="44">
        <v>0.25</v>
      </c>
      <c r="Q7" s="44">
        <v>0.25</v>
      </c>
      <c r="R7" s="44">
        <v>0.25</v>
      </c>
      <c r="S7" s="44">
        <v>0.25</v>
      </c>
      <c r="T7" s="45">
        <f t="shared" ref="T7:T14" si="0">SUM(P7:S7)</f>
        <v>1</v>
      </c>
    </row>
    <row r="8" spans="2:20" ht="175.5" customHeight="1">
      <c r="B8" s="61" t="s">
        <v>119</v>
      </c>
      <c r="C8" s="44">
        <v>0.2</v>
      </c>
      <c r="D8" s="62" t="s">
        <v>120</v>
      </c>
      <c r="E8" s="66" t="s">
        <v>121</v>
      </c>
      <c r="F8" s="66" t="s">
        <v>122</v>
      </c>
      <c r="G8" s="66" t="s">
        <v>101</v>
      </c>
      <c r="H8" s="66" t="s">
        <v>123</v>
      </c>
      <c r="I8" s="66" t="s">
        <v>124</v>
      </c>
      <c r="J8" s="66" t="s">
        <v>168</v>
      </c>
      <c r="K8" s="66">
        <v>7</v>
      </c>
      <c r="L8" s="87">
        <v>6</v>
      </c>
      <c r="M8" s="67" t="s">
        <v>125</v>
      </c>
      <c r="N8" s="68">
        <v>44200</v>
      </c>
      <c r="O8" s="68">
        <v>44561</v>
      </c>
      <c r="P8" s="89">
        <v>2</v>
      </c>
      <c r="Q8" s="89">
        <v>1</v>
      </c>
      <c r="R8" s="89">
        <v>2</v>
      </c>
      <c r="S8" s="89">
        <v>1</v>
      </c>
      <c r="T8" s="45">
        <f t="shared" si="0"/>
        <v>6</v>
      </c>
    </row>
    <row r="9" spans="2:20" ht="47.25">
      <c r="B9" s="61" t="s">
        <v>126</v>
      </c>
      <c r="C9" s="44">
        <v>0.05</v>
      </c>
      <c r="D9" s="88" t="s">
        <v>165</v>
      </c>
      <c r="E9" s="46" t="s">
        <v>127</v>
      </c>
      <c r="F9" s="59" t="s">
        <v>128</v>
      </c>
      <c r="G9" s="45" t="s">
        <v>108</v>
      </c>
      <c r="H9" s="45" t="s">
        <v>30</v>
      </c>
      <c r="I9" s="46" t="s">
        <v>129</v>
      </c>
      <c r="J9" s="46" t="s">
        <v>130</v>
      </c>
      <c r="K9" s="45">
        <v>0</v>
      </c>
      <c r="L9" s="45">
        <v>1</v>
      </c>
      <c r="M9" s="46" t="s">
        <v>131</v>
      </c>
      <c r="N9" s="68">
        <v>44200</v>
      </c>
      <c r="O9" s="68">
        <v>44377</v>
      </c>
      <c r="P9" s="64"/>
      <c r="Q9" s="44">
        <v>1</v>
      </c>
      <c r="R9" s="64"/>
      <c r="S9" s="64"/>
      <c r="T9" s="45">
        <f t="shared" si="0"/>
        <v>1</v>
      </c>
    </row>
    <row r="10" spans="2:20" ht="94.5">
      <c r="B10" s="61" t="s">
        <v>132</v>
      </c>
      <c r="C10" s="44">
        <v>0.05</v>
      </c>
      <c r="D10" s="62" t="s">
        <v>133</v>
      </c>
      <c r="E10" s="46" t="s">
        <v>134</v>
      </c>
      <c r="F10" s="46" t="s">
        <v>135</v>
      </c>
      <c r="G10" s="45" t="s">
        <v>108</v>
      </c>
      <c r="H10" s="45" t="s">
        <v>30</v>
      </c>
      <c r="I10" s="46" t="s">
        <v>136</v>
      </c>
      <c r="J10" s="46" t="s">
        <v>137</v>
      </c>
      <c r="K10" s="45">
        <v>0</v>
      </c>
      <c r="L10" s="45">
        <v>1</v>
      </c>
      <c r="M10" s="67" t="s">
        <v>138</v>
      </c>
      <c r="N10" s="68">
        <v>44470</v>
      </c>
      <c r="O10" s="68">
        <v>44561</v>
      </c>
      <c r="P10" s="64"/>
      <c r="Q10" s="64"/>
      <c r="R10" s="64"/>
      <c r="S10" s="44">
        <v>1</v>
      </c>
      <c r="T10" s="45">
        <f t="shared" si="0"/>
        <v>1</v>
      </c>
    </row>
    <row r="11" spans="2:20" ht="126">
      <c r="B11" s="61" t="s">
        <v>139</v>
      </c>
      <c r="C11" s="44">
        <v>0.15</v>
      </c>
      <c r="D11" s="62" t="s">
        <v>140</v>
      </c>
      <c r="E11" s="69" t="s">
        <v>141</v>
      </c>
      <c r="F11" s="70" t="s">
        <v>142</v>
      </c>
      <c r="G11" s="45" t="s">
        <v>108</v>
      </c>
      <c r="H11" s="45" t="s">
        <v>30</v>
      </c>
      <c r="I11" s="70" t="s">
        <v>143</v>
      </c>
      <c r="J11" s="46" t="s">
        <v>144</v>
      </c>
      <c r="K11" s="66">
        <v>1</v>
      </c>
      <c r="L11" s="66">
        <v>1</v>
      </c>
      <c r="M11" s="69" t="s">
        <v>145</v>
      </c>
      <c r="N11" s="68">
        <v>44200</v>
      </c>
      <c r="O11" s="68">
        <v>44377</v>
      </c>
      <c r="P11" s="64"/>
      <c r="Q11" s="44">
        <v>1</v>
      </c>
      <c r="R11" s="64"/>
      <c r="S11" s="64"/>
      <c r="T11" s="45">
        <f t="shared" si="0"/>
        <v>1</v>
      </c>
    </row>
    <row r="12" spans="2:20" ht="105">
      <c r="B12" s="61" t="s">
        <v>146</v>
      </c>
      <c r="C12" s="44">
        <v>0.2</v>
      </c>
      <c r="D12" s="62" t="s">
        <v>147</v>
      </c>
      <c r="E12" s="66" t="s">
        <v>148</v>
      </c>
      <c r="F12" s="71" t="s">
        <v>149</v>
      </c>
      <c r="G12" s="66" t="s">
        <v>108</v>
      </c>
      <c r="H12" s="66" t="s">
        <v>30</v>
      </c>
      <c r="I12" s="70" t="s">
        <v>143</v>
      </c>
      <c r="J12" s="66" t="s">
        <v>150</v>
      </c>
      <c r="K12" s="66">
        <v>1</v>
      </c>
      <c r="L12" s="66">
        <v>1</v>
      </c>
      <c r="M12" s="67" t="s">
        <v>151</v>
      </c>
      <c r="N12" s="72">
        <v>44409</v>
      </c>
      <c r="O12" s="73">
        <v>44500</v>
      </c>
      <c r="P12" s="46">
        <v>0</v>
      </c>
      <c r="Q12" s="46">
        <v>0</v>
      </c>
      <c r="R12" s="46">
        <v>0</v>
      </c>
      <c r="S12" s="74">
        <v>1</v>
      </c>
      <c r="T12" s="45">
        <f t="shared" si="0"/>
        <v>1</v>
      </c>
    </row>
    <row r="13" spans="2:20" ht="75">
      <c r="B13" s="61" t="s">
        <v>152</v>
      </c>
      <c r="C13" s="44">
        <v>0.15</v>
      </c>
      <c r="D13" s="62" t="s">
        <v>153</v>
      </c>
      <c r="E13" s="66" t="s">
        <v>154</v>
      </c>
      <c r="F13" s="71" t="s">
        <v>155</v>
      </c>
      <c r="G13" s="66" t="s">
        <v>101</v>
      </c>
      <c r="H13" s="66" t="s">
        <v>123</v>
      </c>
      <c r="I13" s="70" t="s">
        <v>143</v>
      </c>
      <c r="J13" s="66" t="s">
        <v>156</v>
      </c>
      <c r="K13" s="75">
        <v>1</v>
      </c>
      <c r="L13" s="75">
        <v>1</v>
      </c>
      <c r="M13" s="67" t="s">
        <v>157</v>
      </c>
      <c r="N13" s="68">
        <v>44200</v>
      </c>
      <c r="O13" s="68">
        <v>44561</v>
      </c>
      <c r="P13" s="44">
        <v>0.25</v>
      </c>
      <c r="Q13" s="44">
        <v>0.25</v>
      </c>
      <c r="R13" s="44">
        <v>0.25</v>
      </c>
      <c r="S13" s="44">
        <v>0.25</v>
      </c>
      <c r="T13" s="45">
        <f t="shared" si="0"/>
        <v>1</v>
      </c>
    </row>
    <row r="14" spans="2:20" ht="75">
      <c r="B14" s="61" t="s">
        <v>158</v>
      </c>
      <c r="C14" s="44">
        <v>0.05</v>
      </c>
      <c r="D14" s="62" t="s">
        <v>159</v>
      </c>
      <c r="E14" s="46" t="s">
        <v>160</v>
      </c>
      <c r="F14" s="71" t="s">
        <v>161</v>
      </c>
      <c r="G14" s="66" t="s">
        <v>101</v>
      </c>
      <c r="H14" s="66" t="s">
        <v>123</v>
      </c>
      <c r="I14" s="46" t="s">
        <v>162</v>
      </c>
      <c r="J14" s="66" t="s">
        <v>163</v>
      </c>
      <c r="K14" s="63">
        <v>0</v>
      </c>
      <c r="L14" s="75">
        <v>1</v>
      </c>
      <c r="M14" s="46" t="s">
        <v>164</v>
      </c>
      <c r="N14" s="76">
        <v>44200</v>
      </c>
      <c r="O14" s="76">
        <v>44561</v>
      </c>
      <c r="P14" s="44">
        <v>0.25</v>
      </c>
      <c r="Q14" s="44">
        <v>0.25</v>
      </c>
      <c r="R14" s="44">
        <v>0.25</v>
      </c>
      <c r="S14" s="44">
        <v>0.25</v>
      </c>
      <c r="T14" s="45">
        <f t="shared" si="0"/>
        <v>1</v>
      </c>
    </row>
    <row r="16" spans="2:20">
      <c r="C16" s="77">
        <f>SUM(C6:C14)</f>
        <v>1</v>
      </c>
    </row>
  </sheetData>
  <mergeCells count="2">
    <mergeCell ref="P4:S4"/>
    <mergeCell ref="B2:T2"/>
  </mergeCells>
  <pageMargins left="0.7" right="0.7" top="0.75" bottom="0.75" header="0.3" footer="0.3"/>
  <pageSetup orientation="portrait" r:id="rId1"/>
  <ignoredErrors>
    <ignoredError sqref="T6:T8 T10:T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37</v>
      </c>
      <c r="B1" s="7" t="s">
        <v>40</v>
      </c>
      <c r="C1" s="10" t="s">
        <v>7</v>
      </c>
      <c r="D1" s="11" t="s">
        <v>39</v>
      </c>
      <c r="E1" s="11"/>
      <c r="F1" s="11"/>
    </row>
    <row r="2" spans="1:6">
      <c r="A2" s="8" t="s">
        <v>43</v>
      </c>
      <c r="B2" s="1" t="s">
        <v>64</v>
      </c>
      <c r="C2" s="43" t="s">
        <v>38</v>
      </c>
      <c r="D2" s="1" t="s">
        <v>6</v>
      </c>
      <c r="E2" s="12"/>
      <c r="F2" s="12"/>
    </row>
    <row r="3" spans="1:6">
      <c r="A3" s="8" t="s">
        <v>44</v>
      </c>
      <c r="B3" s="1" t="s">
        <v>65</v>
      </c>
      <c r="C3" s="1" t="s">
        <v>1</v>
      </c>
      <c r="D3" s="1" t="s">
        <v>3</v>
      </c>
    </row>
    <row r="4" spans="1:6">
      <c r="A4" s="8" t="s">
        <v>45</v>
      </c>
      <c r="B4" s="1" t="s">
        <v>66</v>
      </c>
      <c r="C4" s="1" t="s">
        <v>2</v>
      </c>
      <c r="D4" s="1" t="s">
        <v>4</v>
      </c>
    </row>
    <row r="5" spans="1:6">
      <c r="A5" s="8" t="s">
        <v>46</v>
      </c>
      <c r="B5" s="1" t="s">
        <v>67</v>
      </c>
      <c r="C5" s="1" t="s">
        <v>35</v>
      </c>
      <c r="D5" s="1" t="s">
        <v>5</v>
      </c>
    </row>
    <row r="6" spans="1:6">
      <c r="A6" s="8" t="s">
        <v>47</v>
      </c>
      <c r="B6" s="1" t="s">
        <v>68</v>
      </c>
      <c r="C6" s="1" t="s">
        <v>36</v>
      </c>
    </row>
    <row r="7" spans="1:6">
      <c r="A7" s="8" t="s">
        <v>48</v>
      </c>
      <c r="B7" s="1" t="s">
        <v>69</v>
      </c>
      <c r="C7" s="1" t="s">
        <v>30</v>
      </c>
    </row>
    <row r="8" spans="1:6">
      <c r="A8" s="8" t="s">
        <v>49</v>
      </c>
      <c r="B8" s="1" t="s">
        <v>70</v>
      </c>
      <c r="C8" s="1" t="s">
        <v>37</v>
      </c>
    </row>
    <row r="9" spans="1:6" ht="30">
      <c r="A9" s="8" t="s">
        <v>50</v>
      </c>
      <c r="B9" s="9" t="s">
        <v>71</v>
      </c>
    </row>
    <row r="10" spans="1:6">
      <c r="A10" s="8" t="s">
        <v>51</v>
      </c>
      <c r="B10" s="2" t="s">
        <v>72</v>
      </c>
    </row>
    <row r="11" spans="1:6">
      <c r="A11" s="8" t="s">
        <v>52</v>
      </c>
      <c r="B11" s="1" t="s">
        <v>73</v>
      </c>
    </row>
    <row r="12" spans="1:6">
      <c r="A12" s="8" t="s">
        <v>53</v>
      </c>
      <c r="B12" s="1" t="s">
        <v>74</v>
      </c>
    </row>
    <row r="13" spans="1:6">
      <c r="A13" s="8" t="s">
        <v>54</v>
      </c>
      <c r="B13" s="1" t="s">
        <v>75</v>
      </c>
    </row>
    <row r="14" spans="1:6" ht="30">
      <c r="A14" s="8" t="s">
        <v>55</v>
      </c>
      <c r="B14" s="2" t="s">
        <v>76</v>
      </c>
    </row>
    <row r="15" spans="1:6">
      <c r="A15" s="8" t="s">
        <v>56</v>
      </c>
      <c r="B15" s="1" t="s">
        <v>77</v>
      </c>
    </row>
    <row r="16" spans="1:6">
      <c r="A16" s="8" t="s">
        <v>57</v>
      </c>
    </row>
    <row r="17" spans="1:1">
      <c r="A17" s="8" t="s">
        <v>58</v>
      </c>
    </row>
    <row r="18" spans="1:1">
      <c r="A18" s="8" t="s">
        <v>59</v>
      </c>
    </row>
    <row r="19" spans="1:1">
      <c r="A19" s="8" t="s">
        <v>60</v>
      </c>
    </row>
    <row r="20" spans="1:1" ht="30">
      <c r="A20" s="8" t="s">
        <v>61</v>
      </c>
    </row>
    <row r="21" spans="1:1" ht="30">
      <c r="A21" s="8" t="s">
        <v>62</v>
      </c>
    </row>
    <row r="22" spans="1:1">
      <c r="A22" s="8" t="s">
        <v>63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Y28"/>
  <sheetViews>
    <sheetView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1"/>
      <c r="C2" s="151" t="s">
        <v>21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3"/>
      <c r="Y2" s="101"/>
    </row>
    <row r="3" spans="2:25" ht="28.5" customHeight="1">
      <c r="B3" s="102"/>
      <c r="C3" s="151" t="s">
        <v>32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3"/>
      <c r="Y3" s="102"/>
    </row>
    <row r="4" spans="2:25" ht="28.5" customHeight="1">
      <c r="B4" s="103"/>
      <c r="C4" s="154" t="s">
        <v>15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6"/>
      <c r="Q4" s="154" t="s">
        <v>33</v>
      </c>
      <c r="R4" s="155"/>
      <c r="S4" s="155"/>
      <c r="T4" s="155"/>
      <c r="U4" s="155"/>
      <c r="V4" s="155"/>
      <c r="W4" s="155"/>
      <c r="X4" s="156"/>
      <c r="Y4" s="103"/>
    </row>
    <row r="5" spans="2:25" ht="7.5" customHeight="1"/>
    <row r="6" spans="2:25" ht="22.5" customHeight="1">
      <c r="B6" s="142" t="s">
        <v>13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4"/>
    </row>
    <row r="7" spans="2:25" ht="3.75" customHeight="1"/>
    <row r="8" spans="2:25" ht="58.5" customHeight="1">
      <c r="B8" s="145" t="s">
        <v>34</v>
      </c>
      <c r="C8" s="146"/>
      <c r="D8" s="137" t="s">
        <v>57</v>
      </c>
      <c r="E8" s="147"/>
      <c r="F8" s="147"/>
      <c r="G8" s="138"/>
      <c r="H8" s="145" t="s">
        <v>41</v>
      </c>
      <c r="I8" s="146"/>
      <c r="J8" s="137"/>
      <c r="K8" s="138"/>
      <c r="L8" s="132" t="s">
        <v>83</v>
      </c>
      <c r="M8" s="133"/>
      <c r="N8" s="14" t="str">
        <f>+'Gestion Financiera'!B7</f>
        <v>PAII -16</v>
      </c>
      <c r="O8" s="109" t="s">
        <v>25</v>
      </c>
      <c r="P8" s="110"/>
      <c r="Q8" s="148" t="str">
        <f>+'Gestion Financiera'!D7</f>
        <v>Revisar y ajustar periódicamente el Plan Anual de Adquisiciones 2021, con fundamento en los ajustes requeridos o solicitados por las áreas.</v>
      </c>
      <c r="R8" s="149"/>
      <c r="S8" s="150"/>
      <c r="T8" s="79" t="s">
        <v>84</v>
      </c>
      <c r="U8" s="80">
        <f>+'Gestion Financiera'!C7</f>
        <v>0.05</v>
      </c>
      <c r="V8" s="78" t="s">
        <v>42</v>
      </c>
      <c r="W8" s="51" t="str">
        <f>+'Gestion Financiera'!E7</f>
        <v>Modificaciones PAA 2021</v>
      </c>
      <c r="X8" s="78" t="s">
        <v>89</v>
      </c>
      <c r="Y8" s="52" t="str">
        <f>+'Gestion Financiera'!F7</f>
        <v>Medir el número de días hábiles de publicaciones en el Secop del PAA 2021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32" t="s">
        <v>27</v>
      </c>
      <c r="C10" s="133"/>
      <c r="D10" s="91" t="s">
        <v>37</v>
      </c>
      <c r="E10" s="93"/>
      <c r="F10" s="132" t="s">
        <v>9</v>
      </c>
      <c r="G10" s="133"/>
      <c r="H10" s="91" t="str">
        <f>+'Gestion Financiera'!G7</f>
        <v>Días hábiles</v>
      </c>
      <c r="I10" s="93"/>
      <c r="J10" s="79" t="s">
        <v>10</v>
      </c>
      <c r="K10" s="137" t="s">
        <v>3</v>
      </c>
      <c r="L10" s="138"/>
      <c r="M10" s="109" t="s">
        <v>78</v>
      </c>
      <c r="N10" s="110"/>
      <c r="O10" s="111" t="str">
        <f>+'Gestion Financiera'!I7</f>
        <v xml:space="preserve"> SECOP</v>
      </c>
      <c r="P10" s="112"/>
      <c r="Q10" s="113"/>
      <c r="R10" s="78" t="s">
        <v>99</v>
      </c>
      <c r="S10" s="137" t="str">
        <f>+'Gestion Financiera'!J7</f>
        <v># de días hábiles promedio en la publicación del PAA 2021</v>
      </c>
      <c r="T10" s="138"/>
      <c r="U10" s="79" t="s">
        <v>8</v>
      </c>
      <c r="V10" s="139">
        <f>+'Gestion Financiera'!L7</f>
        <v>3</v>
      </c>
      <c r="W10" s="140"/>
      <c r="X10" s="78" t="s">
        <v>85</v>
      </c>
      <c r="Y10" s="53" t="s">
        <v>95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120" t="s">
        <v>81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2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9" t="s">
        <v>0</v>
      </c>
      <c r="D15" s="79" t="s">
        <v>11</v>
      </c>
      <c r="E15" s="79" t="s">
        <v>12</v>
      </c>
      <c r="F15" s="79" t="s">
        <v>20</v>
      </c>
      <c r="G15" s="22"/>
      <c r="H15" s="132" t="s">
        <v>79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33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0">
        <f>+'Gestion Financiera'!P7</f>
        <v>0.25</v>
      </c>
      <c r="E16" s="80">
        <v>0.25</v>
      </c>
      <c r="F16" s="27">
        <f>+E16/D16</f>
        <v>1</v>
      </c>
      <c r="G16" s="22"/>
      <c r="H16" s="123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5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0">
        <f>+'Gestion Financiera'!Q7</f>
        <v>0.25</v>
      </c>
      <c r="E17" s="82">
        <v>0</v>
      </c>
      <c r="F17" s="27">
        <f t="shared" ref="F17:F19" si="0">+E17/D17</f>
        <v>0</v>
      </c>
      <c r="G17" s="22"/>
      <c r="H17" s="126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8"/>
      <c r="U17" s="28"/>
      <c r="V17" s="132" t="s">
        <v>82</v>
      </c>
      <c r="W17" s="133"/>
      <c r="X17" s="41"/>
      <c r="Y17" s="24"/>
    </row>
    <row r="18" spans="2:25" ht="52.5" customHeight="1">
      <c r="B18" s="21"/>
      <c r="C18" s="25" t="s">
        <v>18</v>
      </c>
      <c r="D18" s="80">
        <f>+'Gestion Financiera'!R7</f>
        <v>0.25</v>
      </c>
      <c r="E18" s="82">
        <v>0</v>
      </c>
      <c r="F18" s="27">
        <f t="shared" si="0"/>
        <v>0</v>
      </c>
      <c r="G18" s="22"/>
      <c r="H18" s="126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  <c r="U18" s="28"/>
      <c r="V18" s="134">
        <f>+'Gestion Financiera'!K7</f>
        <v>5</v>
      </c>
      <c r="W18" s="135"/>
      <c r="X18" s="42"/>
      <c r="Y18" s="24"/>
    </row>
    <row r="19" spans="2:25" ht="52.5" customHeight="1">
      <c r="B19" s="21"/>
      <c r="C19" s="25" t="s">
        <v>19</v>
      </c>
      <c r="D19" s="80">
        <f>+'Gestion Financiera'!S7</f>
        <v>0.25</v>
      </c>
      <c r="E19" s="82">
        <v>0</v>
      </c>
      <c r="F19" s="27">
        <f t="shared" si="0"/>
        <v>0</v>
      </c>
      <c r="G19" s="22"/>
      <c r="H19" s="126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8"/>
      <c r="U19" s="28"/>
      <c r="V19" s="136"/>
      <c r="W19" s="136"/>
      <c r="X19" s="81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1">E20/D20</f>
        <v>0.25</v>
      </c>
      <c r="G20" s="22"/>
      <c r="H20" s="129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1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120" t="s">
        <v>80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2"/>
    </row>
    <row r="24" spans="2:25" ht="32.25" customHeight="1">
      <c r="B24" s="36" t="s">
        <v>0</v>
      </c>
      <c r="C24" s="117" t="s">
        <v>87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170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172</v>
      </c>
      <c r="N25" s="92"/>
      <c r="O25" s="92"/>
      <c r="P25" s="92"/>
      <c r="Q25" s="92"/>
      <c r="R25" s="92"/>
      <c r="S25" s="92"/>
      <c r="T25" s="93"/>
      <c r="U25" s="91" t="s">
        <v>171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752B81E-C2BC-49C8-9FB4-DAA8913FD270}">
          <x14:formula1>
            <xm:f>Desplegables!$B$2:$B$15</xm:f>
          </x14:formula1>
          <xm:sqref>J8:K8</xm:sqref>
        </x14:dataValidation>
        <x14:dataValidation type="list" allowBlank="1" showInputMessage="1" showErrorMessage="1" xr:uid="{8733D2FC-4541-4E54-B60A-3016041CF1D1}">
          <x14:formula1>
            <xm:f>Desplegables!$C$2:$C$10</xm:f>
          </x14:formula1>
          <xm:sqref>D10:E10</xm:sqref>
        </x14:dataValidation>
        <x14:dataValidation type="list" allowBlank="1" showInputMessage="1" showErrorMessage="1" xr:uid="{32F885CE-F5F7-4F20-9B46-E7130E9880F0}">
          <x14:formula1>
            <xm:f>Desplegables!$D$2:$D$5</xm:f>
          </x14:formula1>
          <xm:sqref>K10:L10</xm:sqref>
        </x14:dataValidation>
        <x14:dataValidation type="list" allowBlank="1" showInputMessage="1" showErrorMessage="1" xr:uid="{FAF4C518-3E1D-4787-9742-23F1BCA18135}">
          <x14:formula1>
            <xm:f>Desplegables!$A$2:$A$22</xm:f>
          </x14:formula1>
          <xm:sqref>D8:G8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E8F4-5077-4A73-8426-4F99768DB193}">
  <sheetPr>
    <tabColor rgb="FF00B0F0"/>
  </sheetPr>
  <dimension ref="B1:Y28"/>
  <sheetViews>
    <sheetView topLeftCell="B14" workbookViewId="0">
      <selection activeCell="D17" sqref="D17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94.5" customHeight="1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Financiera'!B8</f>
        <v>PAII -17</v>
      </c>
      <c r="O8" s="97" t="s">
        <v>25</v>
      </c>
      <c r="P8" s="97"/>
      <c r="Q8" s="99" t="str">
        <f>+'Gestion Financiera'!D8</f>
        <v>Preparar y rendir informes  ante los organismos de administración y control de los estados financieros de la EMB,  de conformidad  con la Resolución 414 de la CGN, el manual Operativo adoptado con la Banca Multilateral y el Manual Financiero adoptado con la UMUS del MTTE, con la periodicidad exigida por los respectivos órganos.</v>
      </c>
      <c r="R8" s="99"/>
      <c r="S8" s="99"/>
      <c r="T8" s="55" t="s">
        <v>84</v>
      </c>
      <c r="U8" s="26">
        <f>+'Gestion Financiera'!C8</f>
        <v>0.2</v>
      </c>
      <c r="V8" s="54" t="s">
        <v>42</v>
      </c>
      <c r="W8" s="51" t="str">
        <f>+'Gestion Financiera'!E8</f>
        <v>Presentación estados financieros</v>
      </c>
      <c r="X8" s="54" t="s">
        <v>89</v>
      </c>
      <c r="Y8" s="65" t="str">
        <f>+'Gestion Financiera'!F8</f>
        <v>Medir el número presentaciones   ante los organismos de administración y control de los estados financieros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139.5" customHeight="1">
      <c r="B10" s="98" t="s">
        <v>27</v>
      </c>
      <c r="C10" s="98"/>
      <c r="D10" s="108" t="s">
        <v>38</v>
      </c>
      <c r="E10" s="108"/>
      <c r="F10" s="98" t="s">
        <v>9</v>
      </c>
      <c r="G10" s="98"/>
      <c r="H10" s="108" t="str">
        <f>+'Gestion Financiera'!G8</f>
        <v>Porcentual</v>
      </c>
      <c r="I10" s="108"/>
      <c r="J10" s="55" t="s">
        <v>10</v>
      </c>
      <c r="K10" s="96" t="s">
        <v>3</v>
      </c>
      <c r="L10" s="96"/>
      <c r="M10" s="109" t="s">
        <v>78</v>
      </c>
      <c r="N10" s="110"/>
      <c r="O10" s="111" t="str">
        <f>+'Gestion Financiera'!I8</f>
        <v>Pagina Contaduría General</v>
      </c>
      <c r="P10" s="112"/>
      <c r="Q10" s="113"/>
      <c r="R10" s="54" t="s">
        <v>99</v>
      </c>
      <c r="S10" s="96" t="str">
        <f>+'Gestion Financiera'!J8</f>
        <v xml:space="preserve">(# estados financieros presentados/6 presentaciones programadas)*100%
Enero:
Chip Diciembre -Banca Diciembre
Abril:
Chip -Marzo
Julio:
Chip  -Banca Junio.
Octubre
Chip - Septiembre
</v>
      </c>
      <c r="T10" s="96"/>
      <c r="U10" s="55" t="s">
        <v>8</v>
      </c>
      <c r="V10" s="139">
        <f>+'Gestion Financiera'!L8</f>
        <v>6</v>
      </c>
      <c r="W10" s="140"/>
      <c r="X10" s="54" t="s">
        <v>85</v>
      </c>
      <c r="Y10" s="53" t="s">
        <v>95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5" t="s">
        <v>0</v>
      </c>
      <c r="D15" s="55" t="s">
        <v>11</v>
      </c>
      <c r="E15" s="55" t="s">
        <v>12</v>
      </c>
      <c r="F15" s="55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5">
        <f>(+'Gestion Financiera'!P$8*100%)/'Gestion Financiera'!$L$8</f>
        <v>0.33333333333333331</v>
      </c>
      <c r="E16" s="26">
        <v>0.33</v>
      </c>
      <c r="F16" s="27">
        <f>ROUND(E16/D16,0)</f>
        <v>1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5">
        <f>(+'Gestion Financiera'!Q$8*100%)/'Gestion Financiera'!$L$8</f>
        <v>0.16666666666666666</v>
      </c>
      <c r="E17" s="60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5">
        <f>(+'Gestion Financiera'!R$8*100%)/'Gestion Financiera'!$L$8</f>
        <v>0.33333333333333331</v>
      </c>
      <c r="E18" s="60">
        <v>0</v>
      </c>
      <c r="F18" s="27">
        <f t="shared" ref="F18:F20" si="0">E18/D18</f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57">
        <f>+'Gestion Financiera'!K8</f>
        <v>7</v>
      </c>
      <c r="W18" s="157"/>
      <c r="X18" s="42"/>
      <c r="Y18" s="24"/>
    </row>
    <row r="19" spans="2:25" ht="52.5" customHeight="1">
      <c r="B19" s="21"/>
      <c r="C19" s="25" t="s">
        <v>19</v>
      </c>
      <c r="D19" s="85">
        <f>(+'Gestion Financiera'!S$8*100%)/'Gestion Financiera'!$L$8</f>
        <v>0.16666666666666666</v>
      </c>
      <c r="E19" s="60">
        <v>0</v>
      </c>
      <c r="F19" s="27">
        <f t="shared" si="0"/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56"/>
      <c r="Y19" s="24"/>
    </row>
    <row r="20" spans="2:25" ht="52.5" customHeight="1">
      <c r="B20" s="21"/>
      <c r="C20" s="30" t="s">
        <v>14</v>
      </c>
      <c r="D20" s="86">
        <f>SUM(D16:D19)</f>
        <v>0.99999999999999989</v>
      </c>
      <c r="E20" s="31">
        <f>SUM(E16:E19)</f>
        <v>0.33</v>
      </c>
      <c r="F20" s="32">
        <f t="shared" si="0"/>
        <v>0.33000000000000007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87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173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172</v>
      </c>
      <c r="N25" s="92"/>
      <c r="O25" s="92"/>
      <c r="P25" s="92"/>
      <c r="Q25" s="92"/>
      <c r="R25" s="92"/>
      <c r="S25" s="92"/>
      <c r="T25" s="93"/>
      <c r="U25" s="91" t="s">
        <v>174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C80D784-89B0-4B4F-9BF3-173336FA8607}">
          <x14:formula1>
            <xm:f>Desplegables!$A$2:$A$22</xm:f>
          </x14:formula1>
          <xm:sqref>D8:G8</xm:sqref>
        </x14:dataValidation>
        <x14:dataValidation type="list" allowBlank="1" showInputMessage="1" showErrorMessage="1" xr:uid="{5B0C59ED-B0DA-41E9-960B-84A3CF3DDA53}">
          <x14:formula1>
            <xm:f>Desplegables!$D$2:$D$5</xm:f>
          </x14:formula1>
          <xm:sqref>K10:L10</xm:sqref>
        </x14:dataValidation>
        <x14:dataValidation type="list" allowBlank="1" showInputMessage="1" showErrorMessage="1" xr:uid="{E0623834-5E37-4581-AC5C-A22D9A0F0A37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DD7E488-DFA4-4FDC-9EC4-C4C3AF833D7C}">
          <x14:formula1>
            <xm:f>Desplegables!$B$2:$B$15</xm:f>
          </x14:formula1>
          <xm:sqref>J8:K8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0946-31F7-4CE0-973D-A2DF0816B239}">
  <sheetPr>
    <tabColor rgb="FF00B0F0"/>
  </sheetPr>
  <dimension ref="B1:Y28"/>
  <sheetViews>
    <sheetView topLeftCell="A16" zoomScaleNormal="100" workbookViewId="0">
      <selection activeCell="A4" sqref="A4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63.75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Financiera'!B9</f>
        <v>PAII -18</v>
      </c>
      <c r="O8" s="97" t="s">
        <v>25</v>
      </c>
      <c r="P8" s="97"/>
      <c r="Q8" s="158" t="str">
        <f>+'Gestion Financiera'!D9</f>
        <v>Estructurar el proceso contractual de Auditoría Externa conforme las exigencias de la Banca Multilateral en la vigencia 2021.</v>
      </c>
      <c r="R8" s="158"/>
      <c r="S8" s="158"/>
      <c r="T8" s="79" t="s">
        <v>84</v>
      </c>
      <c r="U8" s="80">
        <f>+'Gestion Financiera'!C9</f>
        <v>0.05</v>
      </c>
      <c r="V8" s="78" t="s">
        <v>42</v>
      </c>
      <c r="W8" s="51" t="str">
        <f>+'Gestion Financiera'!E9</f>
        <v>Estructurar Proceso contractual de Auditoria Externa de la PLMB</v>
      </c>
      <c r="X8" s="78" t="s">
        <v>89</v>
      </c>
      <c r="Y8" s="52" t="str">
        <f>+'Gestion Financiera'!F9</f>
        <v xml:space="preserve">Entregar la estrucutración de los estudios previos al proceso de Contratación 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98" t="s">
        <v>27</v>
      </c>
      <c r="C10" s="98"/>
      <c r="D10" s="108" t="s">
        <v>30</v>
      </c>
      <c r="E10" s="108"/>
      <c r="F10" s="98" t="s">
        <v>9</v>
      </c>
      <c r="G10" s="98"/>
      <c r="H10" s="108" t="str">
        <f>+'Gestion Financiera'!G9</f>
        <v>Unidad</v>
      </c>
      <c r="I10" s="108"/>
      <c r="J10" s="79" t="s">
        <v>10</v>
      </c>
      <c r="K10" s="96" t="s">
        <v>3</v>
      </c>
      <c r="L10" s="96"/>
      <c r="M10" s="109" t="s">
        <v>78</v>
      </c>
      <c r="N10" s="110"/>
      <c r="O10" s="111" t="str">
        <f>+'Gestion Financiera'!I9</f>
        <v>Radicado estudios previos- Az Digital</v>
      </c>
      <c r="P10" s="112"/>
      <c r="Q10" s="113"/>
      <c r="R10" s="78" t="s">
        <v>99</v>
      </c>
      <c r="S10" s="96" t="str">
        <f>+'Gestion Financiera'!J9</f>
        <v>Entrega de la estructuración del proceso contractual o quien haga sus veces</v>
      </c>
      <c r="T10" s="96"/>
      <c r="U10" s="79" t="s">
        <v>8</v>
      </c>
      <c r="V10" s="115">
        <f>+'Gestion Financiera'!L9</f>
        <v>1</v>
      </c>
      <c r="W10" s="116"/>
      <c r="X10" s="78" t="s">
        <v>85</v>
      </c>
      <c r="Y10" s="53" t="s">
        <v>95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9" t="s">
        <v>0</v>
      </c>
      <c r="D15" s="79" t="s">
        <v>11</v>
      </c>
      <c r="E15" s="79" t="s">
        <v>12</v>
      </c>
      <c r="F15" s="79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0">
        <f>+'Gestion Financiera'!P9</f>
        <v>0</v>
      </c>
      <c r="E16" s="80">
        <v>1</v>
      </c>
      <c r="F16" s="27">
        <v>1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0">
        <f>+'Gestion Financiera'!Q9</f>
        <v>1</v>
      </c>
      <c r="E17" s="82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0">
        <f>+'Gestion Financiera'!R9</f>
        <v>0</v>
      </c>
      <c r="E18" s="82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07">
        <f>+'Gestion Financiera'!K9</f>
        <v>0</v>
      </c>
      <c r="W18" s="108"/>
      <c r="X18" s="42"/>
      <c r="Y18" s="24"/>
    </row>
    <row r="19" spans="2:25" ht="52.5" customHeight="1">
      <c r="B19" s="21"/>
      <c r="C19" s="25" t="s">
        <v>19</v>
      </c>
      <c r="D19" s="80">
        <f>+'Gestion Financiera'!S9</f>
        <v>0</v>
      </c>
      <c r="E19" s="82">
        <v>0</v>
      </c>
      <c r="F19" s="27"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81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1</v>
      </c>
      <c r="F20" s="32">
        <f t="shared" ref="F20" si="0">E20/D20</f>
        <v>1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87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175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172</v>
      </c>
      <c r="N25" s="92"/>
      <c r="O25" s="92"/>
      <c r="P25" s="92"/>
      <c r="Q25" s="92"/>
      <c r="R25" s="92"/>
      <c r="S25" s="92"/>
      <c r="T25" s="93"/>
      <c r="U25" s="91" t="s">
        <v>176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5225C70-A12B-40B5-95C2-3B7AEB985B13}">
          <x14:formula1>
            <xm:f>Desplegables!$B$2:$B$15</xm:f>
          </x14:formula1>
          <xm:sqref>J8:K8</xm:sqref>
        </x14:dataValidation>
        <x14:dataValidation type="list" allowBlank="1" showInputMessage="1" showErrorMessage="1" xr:uid="{B352F371-CC29-44E3-8999-A6C6E59D15C6}">
          <x14:formula1>
            <xm:f>Desplegables!$C$2:$C$10</xm:f>
          </x14:formula1>
          <xm:sqref>D10:E10</xm:sqref>
        </x14:dataValidation>
        <x14:dataValidation type="list" allowBlank="1" showInputMessage="1" showErrorMessage="1" xr:uid="{A3D4E358-CFCD-4151-A7CB-6D8A5A213980}">
          <x14:formula1>
            <xm:f>Desplegables!$D$2:$D$5</xm:f>
          </x14:formula1>
          <xm:sqref>K10:L10</xm:sqref>
        </x14:dataValidation>
        <x14:dataValidation type="list" allowBlank="1" showInputMessage="1" showErrorMessage="1" xr:uid="{D2C9A55C-8F1B-4997-9820-3C7A164D53B5}">
          <x14:formula1>
            <xm:f>Desplegables!$A$2:$A$22</xm:f>
          </x14:formula1>
          <xm:sqref>D8:G8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FC35-AE4D-4758-94B4-A485A5226AC4}">
  <sheetPr>
    <tabColor rgb="FF00B0F0"/>
  </sheetPr>
  <dimension ref="B1:Y28"/>
  <sheetViews>
    <sheetView topLeftCell="J22" zoomScale="85" zoomScaleNormal="85" workbookViewId="0">
      <selection activeCell="AA25" sqref="AA25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66" customHeight="1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Financiera'!B10</f>
        <v>PAII -19</v>
      </c>
      <c r="O8" s="97" t="s">
        <v>25</v>
      </c>
      <c r="P8" s="97"/>
      <c r="Q8" s="99" t="str">
        <f>+'Gestion Financiera'!D10</f>
        <v>Revisar y actualizar el Protocolo de Pagos (Manual Operativo)  con el Encargo Fiduciario, con el fin de realizar los pagos de cofinanciación  de manera exitosa y en los tiempos requeridos para cumplir con los compromisos de la EMB.</v>
      </c>
      <c r="R8" s="99"/>
      <c r="S8" s="99"/>
      <c r="T8" s="79" t="s">
        <v>84</v>
      </c>
      <c r="U8" s="80">
        <f>+'Gestion Financiera'!C10</f>
        <v>0.05</v>
      </c>
      <c r="V8" s="78" t="s">
        <v>42</v>
      </c>
      <c r="W8" s="51" t="str">
        <f>+'Gestion Financiera'!E10</f>
        <v>Estado de la actualización del Manual Operativo</v>
      </c>
      <c r="X8" s="78" t="s">
        <v>89</v>
      </c>
      <c r="Y8" s="52" t="str">
        <f>+'Gestion Financiera'!F10</f>
        <v>Medir el numero de actualizaciones realizadas al Manual Operativo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98" t="s">
        <v>27</v>
      </c>
      <c r="C10" s="98"/>
      <c r="D10" s="108" t="s">
        <v>30</v>
      </c>
      <c r="E10" s="108"/>
      <c r="F10" s="98" t="s">
        <v>9</v>
      </c>
      <c r="G10" s="98"/>
      <c r="H10" s="108" t="str">
        <f>+'Gestion Financiera'!G10</f>
        <v>Unidad</v>
      </c>
      <c r="I10" s="108"/>
      <c r="J10" s="79" t="s">
        <v>10</v>
      </c>
      <c r="K10" s="96" t="s">
        <v>3</v>
      </c>
      <c r="L10" s="96"/>
      <c r="M10" s="109" t="s">
        <v>78</v>
      </c>
      <c r="N10" s="110"/>
      <c r="O10" s="111" t="str">
        <f>+'Gestion Financiera'!I10</f>
        <v>Comité Fiduciario</v>
      </c>
      <c r="P10" s="112"/>
      <c r="Q10" s="113"/>
      <c r="R10" s="78" t="s">
        <v>99</v>
      </c>
      <c r="S10" s="96" t="str">
        <f>+'Gestion Financiera'!J10</f>
        <v>N° de actualizaciones al Manual Operativo</v>
      </c>
      <c r="T10" s="96"/>
      <c r="U10" s="79" t="s">
        <v>8</v>
      </c>
      <c r="V10" s="115">
        <f>+'Gestion Financiera'!L10</f>
        <v>1</v>
      </c>
      <c r="W10" s="116"/>
      <c r="X10" s="78" t="s">
        <v>85</v>
      </c>
      <c r="Y10" s="53" t="s">
        <v>95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9" t="s">
        <v>0</v>
      </c>
      <c r="D15" s="79" t="s">
        <v>11</v>
      </c>
      <c r="E15" s="79" t="s">
        <v>12</v>
      </c>
      <c r="F15" s="79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0">
        <f>+'Gestion Financiera'!P10</f>
        <v>0</v>
      </c>
      <c r="E16" s="80">
        <v>0</v>
      </c>
      <c r="F16" s="27">
        <v>0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0">
        <f>+'Gestion Financiera'!Q10</f>
        <v>0</v>
      </c>
      <c r="E17" s="82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0">
        <f>+'Gestion Financiera'!R10</f>
        <v>0</v>
      </c>
      <c r="E18" s="82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07">
        <f>+'Gestion Financiera'!K10</f>
        <v>0</v>
      </c>
      <c r="W18" s="108"/>
      <c r="X18" s="42"/>
      <c r="Y18" s="24"/>
    </row>
    <row r="19" spans="2:25" ht="52.5" customHeight="1">
      <c r="B19" s="21"/>
      <c r="C19" s="25" t="s">
        <v>19</v>
      </c>
      <c r="D19" s="80">
        <f>+'Gestion Financiera'!S10</f>
        <v>1</v>
      </c>
      <c r="E19" s="82">
        <v>0</v>
      </c>
      <c r="F19" s="27">
        <f t="shared" ref="F19:F20" si="0">E19/D19</f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81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</v>
      </c>
      <c r="F20" s="32">
        <f t="shared" si="0"/>
        <v>0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87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169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169</v>
      </c>
      <c r="N25" s="92"/>
      <c r="O25" s="92"/>
      <c r="P25" s="92"/>
      <c r="Q25" s="92"/>
      <c r="R25" s="92"/>
      <c r="S25" s="92"/>
      <c r="T25" s="93"/>
      <c r="U25" s="91" t="s">
        <v>169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FF3466D-25D1-4E33-9A41-CBE3DFF00A7F}">
          <x14:formula1>
            <xm:f>Desplegables!$B$2:$B$15</xm:f>
          </x14:formula1>
          <xm:sqref>J8:K8</xm:sqref>
        </x14:dataValidation>
        <x14:dataValidation type="list" allowBlank="1" showInputMessage="1" showErrorMessage="1" xr:uid="{EB4D4FD6-E60B-41EC-B3BD-EE1A92C6111E}">
          <x14:formula1>
            <xm:f>Desplegables!$C$2:$C$10</xm:f>
          </x14:formula1>
          <xm:sqref>D10:E10</xm:sqref>
        </x14:dataValidation>
        <x14:dataValidation type="list" allowBlank="1" showInputMessage="1" showErrorMessage="1" xr:uid="{66F60B99-4B2F-4343-BCDB-836A3A18D700}">
          <x14:formula1>
            <xm:f>Desplegables!$D$2:$D$5</xm:f>
          </x14:formula1>
          <xm:sqref>K10:L10</xm:sqref>
        </x14:dataValidation>
        <x14:dataValidation type="list" allowBlank="1" showInputMessage="1" showErrorMessage="1" xr:uid="{1E72F769-E5B2-46EB-9D6C-9FB7AECC5743}">
          <x14:formula1>
            <xm:f>Desplegables!$A$2:$A$22</xm:f>
          </x14:formula1>
          <xm:sqref>D8:G8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408E-A7D9-437B-B027-372A21E72015}">
  <sheetPr>
    <tabColor rgb="FF00B0F0"/>
  </sheetPr>
  <dimension ref="B1:Y28"/>
  <sheetViews>
    <sheetView workbookViewId="0">
      <selection activeCell="D8" sqref="D8:G8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6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191.25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Financiera'!B11</f>
        <v>PAII -20</v>
      </c>
      <c r="O8" s="97" t="s">
        <v>25</v>
      </c>
      <c r="P8" s="97"/>
      <c r="Q8" s="159" t="str">
        <f>+'Gestion Financiera'!D11</f>
        <v>Consolidar y presentar la reprogramación de las vigencias futuras del Contrato de Concesión de la PLMB T1 con su respectiva actualización del aval fiscal y la declaratoria de importancia estratégica del proyecto PLMB requerido en la vigencia 2021, con fundamento en el suministro de información de la GT y GEF.</v>
      </c>
      <c r="R8" s="159"/>
      <c r="S8" s="159"/>
      <c r="T8" s="79" t="s">
        <v>84</v>
      </c>
      <c r="U8" s="80">
        <f>+'Gestion Financiera'!C10</f>
        <v>0.05</v>
      </c>
      <c r="V8" s="78" t="s">
        <v>42</v>
      </c>
      <c r="W8" s="83" t="str">
        <f>+'Gestion Financiera'!E11</f>
        <v>Consolidar y presentar la reprogramación de las vigencias futuras del Contrato de Concesión de la PLMB T1 con su respectiva actualización del aval fiscal y la declaratoria de importancia estratégica del proyecto PLMB requerido en la vigencia 2021,</v>
      </c>
      <c r="X8" s="78" t="s">
        <v>89</v>
      </c>
      <c r="Y8" s="52" t="str">
        <f>+'Gestion Financiera'!F11</f>
        <v>Medir número de  solicitud de actualización del aval fiscal y la declaratoria de importancia estratégica  del proyecto PLMB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98" t="s">
        <v>27</v>
      </c>
      <c r="C10" s="98"/>
      <c r="D10" s="108" t="s">
        <v>30</v>
      </c>
      <c r="E10" s="108"/>
      <c r="F10" s="98" t="s">
        <v>9</v>
      </c>
      <c r="G10" s="98"/>
      <c r="H10" s="108" t="str">
        <f>+'Gestion Financiera'!G11</f>
        <v>Unidad</v>
      </c>
      <c r="I10" s="108"/>
      <c r="J10" s="79" t="s">
        <v>10</v>
      </c>
      <c r="K10" s="96" t="s">
        <v>3</v>
      </c>
      <c r="L10" s="96"/>
      <c r="M10" s="109" t="s">
        <v>78</v>
      </c>
      <c r="N10" s="110"/>
      <c r="O10" s="111" t="str">
        <f>+'Gestion Financiera'!I11</f>
        <v>Archivo de correspondencia</v>
      </c>
      <c r="P10" s="112"/>
      <c r="Q10" s="113"/>
      <c r="R10" s="78" t="s">
        <v>99</v>
      </c>
      <c r="S10" s="96" t="str">
        <f>+'Gestion Financiera'!J11</f>
        <v>Solicitud de actualización del aval fiscal y la declaratoria de importancia estratégica  del proyecto PLMB</v>
      </c>
      <c r="T10" s="96"/>
      <c r="U10" s="79" t="s">
        <v>8</v>
      </c>
      <c r="V10" s="115">
        <f>+'Gestion Financiera'!L11</f>
        <v>1</v>
      </c>
      <c r="W10" s="116"/>
      <c r="X10" s="78" t="s">
        <v>85</v>
      </c>
      <c r="Y10" s="53" t="s">
        <v>166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9" t="s">
        <v>0</v>
      </c>
      <c r="D15" s="79" t="s">
        <v>11</v>
      </c>
      <c r="E15" s="79" t="s">
        <v>12</v>
      </c>
      <c r="F15" s="79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0">
        <f>+'Gestion Financiera'!P11</f>
        <v>0</v>
      </c>
      <c r="E16" s="80">
        <v>0</v>
      </c>
      <c r="F16" s="27">
        <v>0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0">
        <f>+'Gestion Financiera'!Q11</f>
        <v>1</v>
      </c>
      <c r="E17" s="82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0">
        <f>+'Gestion Financiera'!R11</f>
        <v>0</v>
      </c>
      <c r="E18" s="82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07">
        <f>+'Gestion Financiera'!K11</f>
        <v>1</v>
      </c>
      <c r="W18" s="108"/>
      <c r="X18" s="42"/>
      <c r="Y18" s="24"/>
    </row>
    <row r="19" spans="2:25" ht="52.5" customHeight="1">
      <c r="B19" s="21"/>
      <c r="C19" s="25" t="s">
        <v>19</v>
      </c>
      <c r="D19" s="80">
        <f>+'Gestion Financiera'!S11</f>
        <v>0</v>
      </c>
      <c r="E19" s="82">
        <v>0</v>
      </c>
      <c r="F19" s="27"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81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</v>
      </c>
      <c r="F20" s="32">
        <f t="shared" ref="F20" si="0">E20/D20</f>
        <v>0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167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177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177</v>
      </c>
      <c r="N25" s="92"/>
      <c r="O25" s="92"/>
      <c r="P25" s="92"/>
      <c r="Q25" s="92"/>
      <c r="R25" s="92"/>
      <c r="S25" s="92"/>
      <c r="T25" s="93"/>
      <c r="U25" s="91" t="s">
        <v>177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7D8C31-5C5E-416D-8AF6-507D44E63E40}">
          <x14:formula1>
            <xm:f>Desplegables!$B$2:$B$15</xm:f>
          </x14:formula1>
          <xm:sqref>J8:K8</xm:sqref>
        </x14:dataValidation>
        <x14:dataValidation type="list" allowBlank="1" showInputMessage="1" showErrorMessage="1" xr:uid="{1846BBB6-1852-492B-963D-FE40F0CF343C}">
          <x14:formula1>
            <xm:f>Desplegables!$C$2:$C$10</xm:f>
          </x14:formula1>
          <xm:sqref>D10:E10</xm:sqref>
        </x14:dataValidation>
        <x14:dataValidation type="list" allowBlank="1" showInputMessage="1" showErrorMessage="1" xr:uid="{ADB6CF93-8D81-4978-9162-CA8AAEB307F1}">
          <x14:formula1>
            <xm:f>Desplegables!$D$2:$D$5</xm:f>
          </x14:formula1>
          <xm:sqref>K10:L10</xm:sqref>
        </x14:dataValidation>
        <x14:dataValidation type="list" allowBlank="1" showInputMessage="1" showErrorMessage="1" xr:uid="{35A126A7-8A6F-47A1-A06A-56DCC8EFFC8B}">
          <x14:formula1>
            <xm:f>Desplegables!$A$2:$A$22</xm:f>
          </x14:formula1>
          <xm:sqref>D8:G8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AA98-D87A-42EE-9057-75137DBFD760}">
  <sheetPr>
    <tabColor rgb="FF00B0F0"/>
    <pageSetUpPr fitToPage="1"/>
  </sheetPr>
  <dimension ref="B1:Y28"/>
  <sheetViews>
    <sheetView showGridLines="0" topLeftCell="A14" zoomScaleNormal="100" zoomScaleSheetLayoutView="55" workbookViewId="0">
      <selection activeCell="M26" sqref="M26:T26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8.375" style="13" customWidth="1"/>
    <col min="7" max="7" width="8.625" style="13" customWidth="1"/>
    <col min="8" max="8" width="5.75" style="13" customWidth="1"/>
    <col min="9" max="9" width="9.625" style="13" customWidth="1"/>
    <col min="10" max="10" width="13.25" style="13" customWidth="1"/>
    <col min="11" max="11" width="8.625" style="13" customWidth="1"/>
    <col min="12" max="12" width="1.375" style="13" customWidth="1"/>
    <col min="13" max="13" width="6.25" style="13" customWidth="1"/>
    <col min="14" max="14" width="10.125" style="13" customWidth="1"/>
    <col min="15" max="16" width="8.625" style="13" customWidth="1"/>
    <col min="17" max="17" width="3.25" style="13" customWidth="1"/>
    <col min="18" max="18" width="13" style="13" customWidth="1"/>
    <col min="19" max="19" width="11.75" style="13" customWidth="1"/>
    <col min="20" max="20" width="13" style="13" customWidth="1"/>
    <col min="21" max="21" width="11" style="13" customWidth="1"/>
    <col min="22" max="22" width="12.375" style="13" customWidth="1"/>
    <col min="23" max="23" width="13.375" style="13" customWidth="1"/>
    <col min="24" max="24" width="13.75" style="13" customWidth="1"/>
    <col min="25" max="25" width="2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105" customHeight="1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Financiera'!B12</f>
        <v>PAII -21</v>
      </c>
      <c r="O8" s="97" t="s">
        <v>25</v>
      </c>
      <c r="P8" s="97"/>
      <c r="Q8" s="99" t="str">
        <f>+'Gestion Financiera'!D12</f>
        <v>Consolidar y presentar ante las instancias correspondientes el anteproyecto de presupuesto de gastos de inversión y funcionamiento de la EMB para la vigencia 2022.</v>
      </c>
      <c r="R8" s="99"/>
      <c r="S8" s="99"/>
      <c r="T8" s="49" t="s">
        <v>84</v>
      </c>
      <c r="U8" s="26">
        <f>+'Gestion Financiera'!C12</f>
        <v>0.2</v>
      </c>
      <c r="V8" s="48" t="s">
        <v>42</v>
      </c>
      <c r="W8" s="51" t="str">
        <f>+'Gestion Financiera'!E12</f>
        <v>Presentación anteproyecto de presupuesto de gastos de inversión y funcionamiento de la EMB para la vigencia 2022.</v>
      </c>
      <c r="X8" s="48" t="s">
        <v>89</v>
      </c>
      <c r="Y8" s="52" t="str">
        <f>+'Gestion Financiera'!F12</f>
        <v>Medir el número de documentos  de presentación anteproyecto de presupuesto de gastos de inversión y funcionamiento de la EMB para la vigencia 2022.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66" customHeight="1">
      <c r="B10" s="98" t="s">
        <v>27</v>
      </c>
      <c r="C10" s="98"/>
      <c r="D10" s="108" t="s">
        <v>30</v>
      </c>
      <c r="E10" s="108"/>
      <c r="F10" s="98" t="s">
        <v>9</v>
      </c>
      <c r="G10" s="98"/>
      <c r="H10" s="108" t="str">
        <f>+'Gestion Financiera'!G12</f>
        <v>Unidad</v>
      </c>
      <c r="I10" s="108"/>
      <c r="J10" s="49" t="s">
        <v>10</v>
      </c>
      <c r="K10" s="96" t="s">
        <v>3</v>
      </c>
      <c r="L10" s="96"/>
      <c r="M10" s="109" t="s">
        <v>78</v>
      </c>
      <c r="N10" s="110"/>
      <c r="O10" s="137" t="str">
        <f>+'Gestion Financiera'!I12</f>
        <v>Archivo de correspondencia</v>
      </c>
      <c r="P10" s="147"/>
      <c r="Q10" s="138"/>
      <c r="R10" s="48" t="s">
        <v>99</v>
      </c>
      <c r="S10" s="161" t="str">
        <f>+'Gestion Financiera'!J12</f>
        <v>Documento de solicitud de anteproyecto de presupuesto de gastos de inversión y funcionamiento de la EMB para la vigencia 2022</v>
      </c>
      <c r="T10" s="96"/>
      <c r="U10" s="49" t="s">
        <v>8</v>
      </c>
      <c r="V10" s="115">
        <f>+'Gestion Financiera'!L12</f>
        <v>1</v>
      </c>
      <c r="W10" s="116"/>
      <c r="X10" s="48" t="s">
        <v>85</v>
      </c>
      <c r="Y10" s="53" t="s">
        <v>166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49" t="s">
        <v>0</v>
      </c>
      <c r="D15" s="49" t="s">
        <v>11</v>
      </c>
      <c r="E15" s="49" t="s">
        <v>12</v>
      </c>
      <c r="F15" s="49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4">
        <f>+'Gestion Financiera'!P12</f>
        <v>0</v>
      </c>
      <c r="E16" s="26">
        <v>0</v>
      </c>
      <c r="F16" s="27">
        <v>0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4">
        <f>+'Gestion Financiera'!Q12</f>
        <v>0</v>
      </c>
      <c r="E17" s="29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4">
        <f>+'Gestion Financiera'!R12</f>
        <v>0</v>
      </c>
      <c r="E18" s="29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60">
        <f>+'Gestion Financiera'!K12</f>
        <v>1</v>
      </c>
      <c r="W18" s="160"/>
      <c r="X18" s="42"/>
      <c r="Y18" s="24"/>
    </row>
    <row r="19" spans="2:25" ht="52.5" customHeight="1">
      <c r="B19" s="21"/>
      <c r="C19" s="25" t="s">
        <v>19</v>
      </c>
      <c r="D19" s="84">
        <f>+'Gestion Financiera'!S12</f>
        <v>1</v>
      </c>
      <c r="E19" s="29">
        <v>0</v>
      </c>
      <c r="F19" s="27">
        <f t="shared" ref="F19:F20" si="0">E19/D19</f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50"/>
      <c r="Y19" s="24"/>
    </row>
    <row r="20" spans="2:25" ht="52.5" customHeight="1">
      <c r="B20" s="21"/>
      <c r="C20" s="30" t="s">
        <v>14</v>
      </c>
      <c r="D20" s="86">
        <f>SUM(D16:D19)</f>
        <v>1</v>
      </c>
      <c r="E20" s="31">
        <f>SUM(E16:E19)</f>
        <v>0</v>
      </c>
      <c r="F20" s="32">
        <f t="shared" si="0"/>
        <v>0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167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169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169</v>
      </c>
      <c r="N25" s="92"/>
      <c r="O25" s="92"/>
      <c r="P25" s="92"/>
      <c r="Q25" s="92"/>
      <c r="R25" s="92"/>
      <c r="S25" s="92"/>
      <c r="T25" s="93"/>
      <c r="U25" s="91" t="s">
        <v>169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27559055118110237" right="0.15748031496062992" top="0.31496062992125984" bottom="0.39370078740157483" header="0.31496062992125984" footer="0.31496062992125984"/>
  <pageSetup scale="48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1F5E8A6-87B7-4BDD-912B-6093B281F1CA}">
          <x14:formula1>
            <xm:f>Desplegables!$B$2:$B$15</xm:f>
          </x14:formula1>
          <xm:sqref>J8:K8</xm:sqref>
        </x14:dataValidation>
        <x14:dataValidation type="list" allowBlank="1" showInputMessage="1" showErrorMessage="1" xr:uid="{FC6A1937-F83E-4259-9C57-827BC6B2F56E}">
          <x14:formula1>
            <xm:f>Desplegables!$C$2:$C$10</xm:f>
          </x14:formula1>
          <xm:sqref>D10:E10</xm:sqref>
        </x14:dataValidation>
        <x14:dataValidation type="list" allowBlank="1" showInputMessage="1" showErrorMessage="1" xr:uid="{6F68AA21-35AF-4E30-840B-8DA9AA80F347}">
          <x14:formula1>
            <xm:f>Desplegables!$D$2:$D$5</xm:f>
          </x14:formula1>
          <xm:sqref>K10:L10</xm:sqref>
        </x14:dataValidation>
        <x14:dataValidation type="list" allowBlank="1" showInputMessage="1" showErrorMessage="1" xr:uid="{AD3E30FC-4EFC-4820-9DCF-07E67553A3C3}">
          <x14:formula1>
            <xm:f>Desplegables!$A$2:$A$22</xm:f>
          </x14:formula1>
          <xm:sqref>D8:G8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4B4E-27F0-4AEE-9CFA-0A85AD735902}">
  <sheetPr>
    <tabColor rgb="FF00B0F0"/>
  </sheetPr>
  <dimension ref="B1:Y28"/>
  <sheetViews>
    <sheetView topLeftCell="B1" workbookViewId="0">
      <selection activeCell="B10" sqref="B10:C10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58.5" customHeight="1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Financiera'!B13</f>
        <v>PAII -22</v>
      </c>
      <c r="O8" s="97" t="s">
        <v>25</v>
      </c>
      <c r="P8" s="97"/>
      <c r="Q8" s="99" t="str">
        <f>+'Gestion Financiera'!D13</f>
        <v>Preparar y consolidar la presentación del cupo de vigencias futuras requerido en la vigencia 2021, con fundamento en las necesidades que identifiquen las áreas origen.</v>
      </c>
      <c r="R8" s="99"/>
      <c r="S8" s="99"/>
      <c r="T8" s="79" t="s">
        <v>84</v>
      </c>
      <c r="U8" s="80">
        <f>+'Gestion Financiera'!C13</f>
        <v>0.15</v>
      </c>
      <c r="V8" s="78" t="s">
        <v>42</v>
      </c>
      <c r="W8" s="51" t="str">
        <f>+'Gestion Financiera'!E13</f>
        <v>Estado de solicitudes vigencia futuras</v>
      </c>
      <c r="X8" s="78" t="s">
        <v>89</v>
      </c>
      <c r="Y8" s="52" t="str">
        <f>+'Gestion Financiera'!F13</f>
        <v>Medir el número de solicitudes asociadas al cupo de vigencias futuras requerido en la vigencia 2020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98" t="s">
        <v>27</v>
      </c>
      <c r="C10" s="98"/>
      <c r="D10" s="108" t="s">
        <v>1</v>
      </c>
      <c r="E10" s="108"/>
      <c r="F10" s="98" t="s">
        <v>9</v>
      </c>
      <c r="G10" s="98"/>
      <c r="H10" s="108" t="str">
        <f>+'Gestion Financiera'!G13</f>
        <v>Porcentual</v>
      </c>
      <c r="I10" s="108"/>
      <c r="J10" s="79" t="s">
        <v>10</v>
      </c>
      <c r="K10" s="96" t="s">
        <v>3</v>
      </c>
      <c r="L10" s="96"/>
      <c r="M10" s="109" t="s">
        <v>78</v>
      </c>
      <c r="N10" s="110"/>
      <c r="O10" s="111" t="str">
        <f>+'Gestion Financiera'!I13</f>
        <v>Archivo de correspondencia</v>
      </c>
      <c r="P10" s="112"/>
      <c r="Q10" s="113"/>
      <c r="R10" s="78" t="s">
        <v>99</v>
      </c>
      <c r="S10" s="96" t="str">
        <f>+'Gestion Financiera'!J13</f>
        <v>(# de documentos de solicitud de  cupo de vigencias futuras requerido en la vigencia 2020 / # de requerimientos realizados por las áreas de origen)*100%</v>
      </c>
      <c r="T10" s="96"/>
      <c r="U10" s="79" t="s">
        <v>8</v>
      </c>
      <c r="V10" s="115">
        <f>+'Gestion Financiera'!L13</f>
        <v>1</v>
      </c>
      <c r="W10" s="116"/>
      <c r="X10" s="78" t="s">
        <v>85</v>
      </c>
      <c r="Y10" s="53" t="s">
        <v>166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9" t="s">
        <v>0</v>
      </c>
      <c r="D15" s="79" t="s">
        <v>11</v>
      </c>
      <c r="E15" s="79" t="s">
        <v>12</v>
      </c>
      <c r="F15" s="79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0">
        <f>+'Gestion Financiera'!P13</f>
        <v>0.25</v>
      </c>
      <c r="E16" s="80">
        <v>0.25</v>
      </c>
      <c r="F16" s="27">
        <v>0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0">
        <f>+'Gestion Financiera'!Q13</f>
        <v>0.25</v>
      </c>
      <c r="E17" s="82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0">
        <f>+'Gestion Financiera'!R13</f>
        <v>0.25</v>
      </c>
      <c r="E18" s="82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07">
        <f>+'Gestion Financiera'!K13</f>
        <v>1</v>
      </c>
      <c r="W18" s="108"/>
      <c r="X18" s="42"/>
      <c r="Y18" s="24"/>
    </row>
    <row r="19" spans="2:25" ht="52.5" customHeight="1">
      <c r="B19" s="21"/>
      <c r="C19" s="25" t="s">
        <v>19</v>
      </c>
      <c r="D19" s="80">
        <f>+'Gestion Financiera'!S13</f>
        <v>0.25</v>
      </c>
      <c r="E19" s="82">
        <v>0</v>
      </c>
      <c r="F19" s="27">
        <f t="shared" ref="F19:F20" si="0">E19/D19</f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81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si="0"/>
        <v>0.25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167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178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172</v>
      </c>
      <c r="N25" s="92"/>
      <c r="O25" s="92"/>
      <c r="P25" s="92"/>
      <c r="Q25" s="92"/>
      <c r="R25" s="92"/>
      <c r="S25" s="92"/>
      <c r="T25" s="93"/>
      <c r="U25" s="137" t="s">
        <v>179</v>
      </c>
      <c r="V25" s="147"/>
      <c r="W25" s="147"/>
      <c r="X25" s="147"/>
      <c r="Y25" s="138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69277A7-E8E2-4E29-8D39-C052ED8B2D0C}">
          <x14:formula1>
            <xm:f>Desplegables!$B$2:$B$15</xm:f>
          </x14:formula1>
          <xm:sqref>J8:K8</xm:sqref>
        </x14:dataValidation>
        <x14:dataValidation type="list" allowBlank="1" showInputMessage="1" showErrorMessage="1" xr:uid="{67DE357F-A7BE-4FBC-96F2-F4D9FABC86E6}">
          <x14:formula1>
            <xm:f>Desplegables!$C$2:$C$10</xm:f>
          </x14:formula1>
          <xm:sqref>D10:E10</xm:sqref>
        </x14:dataValidation>
        <x14:dataValidation type="list" allowBlank="1" showInputMessage="1" showErrorMessage="1" xr:uid="{7D03869C-D7FC-4DF2-B6D7-85F9CF6BB34D}">
          <x14:formula1>
            <xm:f>Desplegables!$D$2:$D$5</xm:f>
          </x14:formula1>
          <xm:sqref>K10:L10</xm:sqref>
        </x14:dataValidation>
        <x14:dataValidation type="list" allowBlank="1" showInputMessage="1" showErrorMessage="1" xr:uid="{CACF049A-6325-4194-B868-5E09FE8B4AE8}">
          <x14:formula1>
            <xm:f>Desplegables!$A$2:$A$22</xm:f>
          </x14:formula1>
          <xm:sqref>D8:G8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7CE1-B04B-4BA4-9ED6-CDD5DD5E6D4A}">
  <sheetPr>
    <tabColor rgb="FF00B0F0"/>
  </sheetPr>
  <dimension ref="B1:Y28"/>
  <sheetViews>
    <sheetView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0"/>
      <c r="C2" s="104" t="s">
        <v>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1"/>
    </row>
    <row r="3" spans="2:25" ht="28.5" customHeight="1">
      <c r="B3" s="100"/>
      <c r="C3" s="104" t="s">
        <v>32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</row>
    <row r="4" spans="2:25" ht="28.5" customHeight="1">
      <c r="B4" s="100"/>
      <c r="C4" s="105" t="s">
        <v>15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 t="s">
        <v>33</v>
      </c>
      <c r="R4" s="105"/>
      <c r="S4" s="105"/>
      <c r="T4" s="105"/>
      <c r="U4" s="105"/>
      <c r="V4" s="105"/>
      <c r="W4" s="105"/>
      <c r="X4" s="105"/>
      <c r="Y4" s="103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58.5" customHeight="1">
      <c r="B8" s="95" t="s">
        <v>34</v>
      </c>
      <c r="C8" s="95"/>
      <c r="D8" s="96" t="s">
        <v>57</v>
      </c>
      <c r="E8" s="96"/>
      <c r="F8" s="96"/>
      <c r="G8" s="96"/>
      <c r="H8" s="95" t="s">
        <v>41</v>
      </c>
      <c r="I8" s="95"/>
      <c r="J8" s="96"/>
      <c r="K8" s="96"/>
      <c r="L8" s="98" t="s">
        <v>83</v>
      </c>
      <c r="M8" s="98"/>
      <c r="N8" s="14" t="str">
        <f>+'Gestion Financiera'!B14</f>
        <v>PAII -23</v>
      </c>
      <c r="O8" s="97" t="s">
        <v>25</v>
      </c>
      <c r="P8" s="97"/>
      <c r="Q8" s="99" t="str">
        <f>+'Gestion Financiera'!D14</f>
        <v>Brindar apoyo en lo relacionado a la Gestion Financiera en el proceso de reestructuración de la Empresa Metro de Bogotá S.A.</v>
      </c>
      <c r="R8" s="99"/>
      <c r="S8" s="99"/>
      <c r="T8" s="79" t="s">
        <v>84</v>
      </c>
      <c r="U8" s="80">
        <f>+'Gestion Financiera'!C14</f>
        <v>0.05</v>
      </c>
      <c r="V8" s="78" t="s">
        <v>42</v>
      </c>
      <c r="W8" s="51" t="str">
        <f>+'Gestion Financiera'!E14</f>
        <v xml:space="preserve">Gestion Financiera en el proceso de reestructuración </v>
      </c>
      <c r="X8" s="78" t="s">
        <v>89</v>
      </c>
      <c r="Y8" s="52" t="str">
        <f>+'Gestion Financiera'!F14</f>
        <v>Medir el número de solicitudes asociadas al proceso de reestrucutración en temas financieros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61.5" customHeight="1">
      <c r="B10" s="98" t="s">
        <v>27</v>
      </c>
      <c r="C10" s="98"/>
      <c r="D10" s="108" t="s">
        <v>1</v>
      </c>
      <c r="E10" s="108"/>
      <c r="F10" s="98" t="s">
        <v>9</v>
      </c>
      <c r="G10" s="98"/>
      <c r="H10" s="108" t="str">
        <f>+'Gestion Financiera'!G14</f>
        <v>Porcentual</v>
      </c>
      <c r="I10" s="108"/>
      <c r="J10" s="79" t="s">
        <v>10</v>
      </c>
      <c r="K10" s="96" t="s">
        <v>3</v>
      </c>
      <c r="L10" s="96"/>
      <c r="M10" s="109" t="s">
        <v>78</v>
      </c>
      <c r="N10" s="110"/>
      <c r="O10" s="111" t="str">
        <f>+'Gestion Financiera'!I14</f>
        <v>Correo electronico, memorandos, entre otros</v>
      </c>
      <c r="P10" s="112"/>
      <c r="Q10" s="113"/>
      <c r="R10" s="78" t="s">
        <v>99</v>
      </c>
      <c r="S10" s="96" t="str">
        <f>+'Gestion Financiera'!J14</f>
        <v>(# de documentos de solicitud ejecutadas en el proceso de restructuración/ # de requerimientos realizados por las áreas de origen en el proceso de restructuración)*100%</v>
      </c>
      <c r="T10" s="96"/>
      <c r="U10" s="79" t="s">
        <v>8</v>
      </c>
      <c r="V10" s="115">
        <f>+'Gestion Financiera'!L14</f>
        <v>1</v>
      </c>
      <c r="W10" s="116"/>
      <c r="X10" s="78" t="s">
        <v>85</v>
      </c>
      <c r="Y10" s="53" t="s">
        <v>166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0" t="s">
        <v>81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9" t="s">
        <v>0</v>
      </c>
      <c r="D15" s="79" t="s">
        <v>11</v>
      </c>
      <c r="E15" s="79" t="s">
        <v>12</v>
      </c>
      <c r="F15" s="79" t="s">
        <v>20</v>
      </c>
      <c r="G15" s="22"/>
      <c r="H15" s="98" t="s">
        <v>79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80">
        <f>+'Gestion Financiera'!P14</f>
        <v>0.25</v>
      </c>
      <c r="E16" s="80">
        <v>0.25</v>
      </c>
      <c r="F16" s="27">
        <v>0</v>
      </c>
      <c r="G16" s="2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80">
        <f>+'Gestion Financiera'!Q14</f>
        <v>0.25</v>
      </c>
      <c r="E17" s="82">
        <v>0</v>
      </c>
      <c r="F17" s="27">
        <v>0</v>
      </c>
      <c r="G17" s="2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28"/>
      <c r="V17" s="98" t="s">
        <v>82</v>
      </c>
      <c r="W17" s="98"/>
      <c r="X17" s="41"/>
      <c r="Y17" s="24"/>
    </row>
    <row r="18" spans="2:25" ht="52.5" customHeight="1">
      <c r="B18" s="21"/>
      <c r="C18" s="25" t="s">
        <v>18</v>
      </c>
      <c r="D18" s="80">
        <f>+'Gestion Financiera'!R14</f>
        <v>0.25</v>
      </c>
      <c r="E18" s="82">
        <v>0</v>
      </c>
      <c r="F18" s="27">
        <v>0</v>
      </c>
      <c r="G18" s="22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28"/>
      <c r="V18" s="107">
        <f>+'Gestion Financiera'!K14</f>
        <v>0</v>
      </c>
      <c r="W18" s="108"/>
      <c r="X18" s="42"/>
      <c r="Y18" s="24"/>
    </row>
    <row r="19" spans="2:25" ht="52.5" customHeight="1">
      <c r="B19" s="21"/>
      <c r="C19" s="25" t="s">
        <v>19</v>
      </c>
      <c r="D19" s="80">
        <f>+'Gestion Financiera'!S14</f>
        <v>0.25</v>
      </c>
      <c r="E19" s="82">
        <v>0</v>
      </c>
      <c r="F19" s="27">
        <f t="shared" ref="F19:F20" si="0">E19/D19</f>
        <v>0</v>
      </c>
      <c r="G19" s="22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28"/>
      <c r="V19" s="114"/>
      <c r="W19" s="114"/>
      <c r="X19" s="81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si="0"/>
        <v>0.25</v>
      </c>
      <c r="G20" s="22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0" t="s">
        <v>80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ht="32.25" customHeight="1">
      <c r="B24" s="36" t="s">
        <v>0</v>
      </c>
      <c r="C24" s="117" t="s">
        <v>167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7" t="s">
        <v>88</v>
      </c>
      <c r="N24" s="118"/>
      <c r="O24" s="118"/>
      <c r="P24" s="118"/>
      <c r="Q24" s="118"/>
      <c r="R24" s="118"/>
      <c r="S24" s="118"/>
      <c r="T24" s="119"/>
      <c r="U24" s="117" t="s">
        <v>86</v>
      </c>
      <c r="V24" s="118"/>
      <c r="W24" s="118"/>
      <c r="X24" s="118"/>
      <c r="Y24" s="119"/>
    </row>
    <row r="25" spans="2:25" ht="98.25" customHeight="1">
      <c r="B25" s="37" t="s">
        <v>16</v>
      </c>
      <c r="C25" s="91" t="s">
        <v>180</v>
      </c>
      <c r="D25" s="92"/>
      <c r="E25" s="92"/>
      <c r="F25" s="92"/>
      <c r="G25" s="92"/>
      <c r="H25" s="92"/>
      <c r="I25" s="92"/>
      <c r="J25" s="92"/>
      <c r="K25" s="92"/>
      <c r="L25" s="93"/>
      <c r="M25" s="91" t="s">
        <v>180</v>
      </c>
      <c r="N25" s="92"/>
      <c r="O25" s="92"/>
      <c r="P25" s="92"/>
      <c r="Q25" s="92"/>
      <c r="R25" s="92"/>
      <c r="S25" s="92"/>
      <c r="T25" s="93"/>
      <c r="U25" s="91" t="s">
        <v>180</v>
      </c>
      <c r="V25" s="92"/>
      <c r="W25" s="92"/>
      <c r="X25" s="92"/>
      <c r="Y25" s="93"/>
    </row>
    <row r="26" spans="2:25" ht="98.25" customHeight="1">
      <c r="B26" s="25" t="s">
        <v>17</v>
      </c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1"/>
      <c r="N26" s="92"/>
      <c r="O26" s="92"/>
      <c r="P26" s="92"/>
      <c r="Q26" s="92"/>
      <c r="R26" s="92"/>
      <c r="S26" s="92"/>
      <c r="T26" s="93"/>
      <c r="U26" s="91"/>
      <c r="V26" s="92"/>
      <c r="W26" s="92"/>
      <c r="X26" s="92"/>
      <c r="Y26" s="93"/>
    </row>
    <row r="27" spans="2:25" ht="98.25" customHeight="1">
      <c r="B27" s="25" t="s">
        <v>18</v>
      </c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1"/>
      <c r="N27" s="92"/>
      <c r="O27" s="92"/>
      <c r="P27" s="92"/>
      <c r="Q27" s="92"/>
      <c r="R27" s="92"/>
      <c r="S27" s="92"/>
      <c r="T27" s="93"/>
      <c r="U27" s="91"/>
      <c r="V27" s="92"/>
      <c r="W27" s="92"/>
      <c r="X27" s="92"/>
      <c r="Y27" s="93"/>
    </row>
    <row r="28" spans="2:25" ht="98.25" customHeight="1">
      <c r="B28" s="25" t="s">
        <v>19</v>
      </c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1"/>
      <c r="N28" s="92"/>
      <c r="O28" s="92"/>
      <c r="P28" s="92"/>
      <c r="Q28" s="92"/>
      <c r="R28" s="92"/>
      <c r="S28" s="92"/>
      <c r="T28" s="93"/>
      <c r="U28" s="91"/>
      <c r="V28" s="92"/>
      <c r="W28" s="92"/>
      <c r="X28" s="92"/>
      <c r="Y28" s="93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3CCE188-6ABA-41CD-BE98-82B108407420}">
          <x14:formula1>
            <xm:f>Desplegables!$B$2:$B$15</xm:f>
          </x14:formula1>
          <xm:sqref>J8:K8</xm:sqref>
        </x14:dataValidation>
        <x14:dataValidation type="list" allowBlank="1" showInputMessage="1" showErrorMessage="1" xr:uid="{F89F07D8-9491-43BB-9114-755D6DBD64C0}">
          <x14:formula1>
            <xm:f>Desplegables!$C$2:$C$10</xm:f>
          </x14:formula1>
          <xm:sqref>D10:E10</xm:sqref>
        </x14:dataValidation>
        <x14:dataValidation type="list" allowBlank="1" showInputMessage="1" showErrorMessage="1" xr:uid="{EA60DE51-D9DA-4319-98F8-158E3DC99164}">
          <x14:formula1>
            <xm:f>Desplegables!$D$2:$D$5</xm:f>
          </x14:formula1>
          <xm:sqref>K10:L10</xm:sqref>
        </x14:dataValidation>
        <x14:dataValidation type="list" allowBlank="1" showInputMessage="1" showErrorMessage="1" xr:uid="{09F813A6-FCBD-4A2B-9896-9CDF49560A33}">
          <x14:formula1>
            <xm:f>Desplegables!$A$2:$A$22</xm:f>
          </x14:formula1>
          <xm:sqref>D8:G8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PAII-15_GF</vt:lpstr>
      <vt:lpstr>PAII-16_GF</vt:lpstr>
      <vt:lpstr>PAII-17_GF</vt:lpstr>
      <vt:lpstr>PAII-18_GF</vt:lpstr>
      <vt:lpstr>PAII-19_GF</vt:lpstr>
      <vt:lpstr>PAII-20_GF</vt:lpstr>
      <vt:lpstr>PAII-21_GF</vt:lpstr>
      <vt:lpstr>PAII-22_GF</vt:lpstr>
      <vt:lpstr>PAII-23_GF</vt:lpstr>
      <vt:lpstr>Gestion Financiera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2021-04-26T17:15:51Z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